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11628" activeTab="1"/>
  </bookViews>
  <sheets>
    <sheet name="Anexa 1" sheetId="1" r:id="rId1"/>
    <sheet name="Anexa 2" sheetId="2" r:id="rId2"/>
    <sheet name="Anexa3" sheetId="3" state="hidden" r:id="rId3"/>
  </sheets>
  <definedNames/>
  <calcPr fullCalcOnLoad="1"/>
</workbook>
</file>

<file path=xl/sharedStrings.xml><?xml version="1.0" encoding="utf-8"?>
<sst xmlns="http://schemas.openxmlformats.org/spreadsheetml/2006/main" count="778" uniqueCount="493">
  <si>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</si>
  <si>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</si>
  <si>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</si>
  <si>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</si>
  <si>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</si>
  <si>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</si>
  <si>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</si>
  <si>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</si>
  <si>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</si>
  <si>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</si>
  <si>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</si>
  <si>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</si>
  <si>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</si>
  <si>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</si>
  <si>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</si>
  <si>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</si>
  <si>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</si>
  <si>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</si>
  <si>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</si>
  <si>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</si>
  <si>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</si>
  <si>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</si>
  <si>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</si>
  <si>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</si>
  <si>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</si>
  <si>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</si>
  <si>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</si>
  <si>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</si>
  <si>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</si>
  <si>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</si>
  <si>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</si>
  <si>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</si>
  <si>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</si>
  <si>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</si>
  <si>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</si>
  <si>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</si>
  <si>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</si>
  <si>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</si>
  <si>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</si>
  <si>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</si>
  <si>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</si>
  <si>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</si>
  <si>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</si>
  <si>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</si>
  <si>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</si>
  <si>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</si>
  <si>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</si>
  <si>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</si>
  <si>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</si>
  <si>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</si>
  <si>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</si>
  <si>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</si>
  <si>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</si>
  <si>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</si>
  <si>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</si>
  <si>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</si>
  <si>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</si>
  <si>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</si>
  <si>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</si>
  <si>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</si>
  <si>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</si>
  <si>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</si>
  <si>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</si>
  <si>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</si>
  <si>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</si>
  <si>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</si>
  <si>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</si>
  <si>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</si>
  <si>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</si>
  <si>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</si>
  <si>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</si>
  <si>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</si>
  <si>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</si>
  <si>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</si>
  <si>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</si>
  <si>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</si>
  <si>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</si>
  <si>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</si>
  <si>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</si>
  <si>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</si>
  <si>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</si>
  <si>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</si>
  <si>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</si>
  <si>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</si>
  <si>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</si>
  <si>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</si>
  <si>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</si>
  <si>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</si>
  <si>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</si>
  <si>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</si>
  <si>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</si>
  <si>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</si>
  <si>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</si>
  <si>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</si>
  <si>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</si>
  <si>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</si>
  <si>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</si>
  <si>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</si>
  <si>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</si>
  <si>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</si>
  <si>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</si>
  <si>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</si>
  <si>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</si>
  <si>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</si>
  <si>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</si>
  <si>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</si>
  <si>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</si>
  <si>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</si>
  <si>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</si>
  <si>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</si>
  <si>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330228</t>
  </si>
  <si>
    <t>330250</t>
  </si>
  <si>
    <t>3402</t>
  </si>
  <si>
    <t>340202</t>
  </si>
  <si>
    <t>340250</t>
  </si>
  <si>
    <t>3502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</si>
  <si>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</si>
  <si>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</si>
  <si>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</si>
  <si>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</si>
  <si>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</si>
  <si>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</si>
  <si>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</si>
  <si>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</si>
  <si>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</si>
  <si>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</si>
  <si>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</si>
  <si>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</si>
  <si>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</si>
  <si>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</si>
  <si>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</si>
  <si>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</si>
  <si>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</si>
  <si>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</si>
  <si>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</si>
  <si>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</si>
  <si>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</si>
  <si>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</si>
  <si>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</si>
  <si>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</si>
  <si>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</si>
  <si>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</si>
  <si>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</si>
  <si>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</si>
  <si>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</si>
  <si>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</si>
  <si>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</si>
  <si>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</si>
  <si>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</si>
  <si>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</si>
  <si>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</si>
  <si>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</si>
  <si>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</si>
  <si>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</si>
  <si>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</si>
  <si>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</si>
  <si>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</si>
  <si>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</si>
  <si>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</si>
  <si>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</si>
  <si>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</si>
  <si>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</si>
  <si>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</si>
  <si>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</si>
  <si>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</si>
  <si>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</si>
  <si>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</si>
  <si>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</si>
  <si>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</si>
  <si>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</si>
  <si>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</si>
  <si>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</si>
  <si>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</si>
  <si>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</si>
  <si>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</si>
  <si>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</si>
  <si>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</si>
  <si>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</si>
  <si>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</si>
  <si>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</si>
  <si>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</si>
  <si>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</si>
  <si>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</si>
  <si>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</si>
  <si>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</si>
  <si>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</si>
  <si>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</si>
  <si>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</si>
  <si>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</si>
  <si>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</si>
  <si>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</si>
  <si>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</si>
  <si>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</si>
  <si>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</si>
  <si>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</si>
  <si>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</si>
  <si>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</si>
  <si>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</si>
  <si>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</si>
  <si>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</si>
  <si>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</si>
  <si>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</si>
  <si>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</si>
  <si>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</si>
  <si>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</si>
  <si>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</si>
  <si>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</si>
  <si>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</si>
  <si>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</si>
  <si>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</si>
  <si>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</si>
  <si>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</si>
  <si>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</si>
  <si>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</si>
  <si>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</si>
  <si>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</si>
  <si>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</si>
  <si>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</si>
  <si>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</si>
  <si>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</si>
  <si>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</si>
  <si>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</si>
  <si>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</si>
  <si>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</si>
  <si>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</si>
  <si>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</si>
  <si>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</si>
  <si>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</si>
  <si>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</si>
  <si>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</si>
  <si>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</si>
  <si>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</si>
  <si>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</si>
  <si>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</si>
  <si>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</si>
  <si>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</si>
  <si>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</si>
  <si>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</si>
  <si>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</si>
  <si>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</si>
  <si>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</si>
  <si>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</si>
  <si>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</si>
  <si>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</si>
  <si>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</si>
  <si>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</si>
  <si>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</si>
  <si>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</si>
  <si>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</si>
  <si>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</si>
  <si>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</si>
  <si>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</si>
  <si>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</si>
  <si>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</si>
  <si>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</si>
  <si>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</si>
  <si>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</si>
  <si>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</si>
  <si>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</si>
  <si>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</si>
  <si>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</si>
  <si>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</si>
  <si>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</si>
  <si>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</si>
  <si>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</si>
  <si>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</si>
  <si>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</si>
  <si>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</si>
  <si>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</si>
  <si>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</si>
  <si>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</si>
  <si>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</si>
  <si>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</si>
  <si>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</si>
  <si>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</si>
  <si>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</si>
  <si>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</si>
  <si>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</si>
  <si>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</si>
  <si>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</si>
  <si>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</si>
  <si>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</si>
  <si>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</si>
  <si>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</si>
  <si>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</si>
  <si>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</si>
  <si>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</si>
  <si>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</si>
  <si>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</si>
  <si>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</si>
  <si>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</si>
  <si>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</si>
  <si>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</si>
  <si>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</si>
  <si>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</si>
  <si>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</si>
  <si>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</si>
  <si>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</si>
  <si>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</si>
  <si>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</si>
  <si>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</si>
  <si>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</si>
  <si>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</si>
  <si>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</si>
  <si>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</si>
  <si>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</si>
  <si>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</si>
  <si>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</si>
  <si>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</si>
  <si>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</si>
  <si>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</si>
  <si>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</si>
  <si>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</si>
  <si>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</si>
  <si>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</si>
  <si>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</si>
  <si>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</si>
  <si>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</si>
  <si>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</si>
  <si>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</si>
  <si>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</si>
  <si>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</si>
  <si>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</si>
  <si>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</si>
  <si>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</si>
  <si>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</si>
  <si>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</si>
  <si>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</si>
  <si>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</si>
  <si>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</si>
  <si>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</si>
  <si>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</si>
  <si>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</si>
  <si>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</si>
  <si>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</si>
  <si>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</si>
  <si>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</si>
  <si>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</si>
  <si>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</si>
  <si>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</si>
  <si>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</si>
  <si>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</si>
  <si>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</si>
  <si>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</si>
  <si>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</si>
  <si>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</si>
  <si>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</si>
  <si>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</si>
  <si>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</si>
  <si>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</si>
  <si>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</si>
  <si>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</si>
  <si>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</si>
  <si>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</si>
  <si>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</si>
  <si>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</si>
  <si>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</si>
  <si>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</si>
  <si>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</si>
  <si>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</si>
  <si>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</si>
  <si>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</si>
  <si>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</si>
  <si>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</si>
  <si>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</si>
  <si>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</si>
  <si>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</si>
  <si>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</si>
  <si>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</si>
  <si>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</si>
  <si>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</si>
  <si>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</si>
  <si>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</si>
  <si>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</si>
  <si>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</si>
  <si>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</si>
  <si>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</si>
  <si>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</si>
  <si>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</si>
  <si>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</si>
  <si>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</si>
  <si>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</si>
  <si>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</si>
  <si>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</si>
  <si>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</si>
  <si>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</si>
  <si>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</si>
  <si>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</si>
  <si>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</si>
  <si>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</si>
  <si>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</si>
  <si>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</si>
  <si>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</si>
  <si>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>300208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</si>
  <si>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</si>
  <si>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</si>
  <si>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</si>
  <si>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</si>
  <si>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</si>
  <si>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</si>
  <si>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</si>
  <si>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</si>
  <si>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</si>
  <si>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</si>
  <si>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</si>
  <si>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</si>
  <si>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</si>
  <si>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</si>
  <si>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</si>
  <si>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</si>
  <si>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</si>
  <si>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</si>
  <si>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</si>
  <si>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</si>
  <si>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</si>
  <si>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</si>
  <si>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</si>
  <si>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</si>
  <si>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</si>
  <si>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</si>
  <si>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Venituri din dividende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</si>
  <si>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</si>
  <si>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</si>
  <si>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</si>
  <si>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</si>
  <si>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</si>
  <si>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</si>
  <si>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</si>
  <si>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4208</t>
  </si>
  <si>
    <t>SUBVENTII DE LA BUGETUL DE STAT -Cofinanțare publică acordată în cadrul mecanismului SEE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</si>
  <si>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</si>
  <si>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</si>
  <si>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</si>
  <si>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</si>
  <si>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</si>
  <si>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</si>
  <si>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</si>
  <si>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Sume utilizate de administrațiile locale din excedentul anului precedent pentru sec'țiunea de dezvoltare</t>
  </si>
  <si>
    <t>40101502</t>
  </si>
  <si>
    <t>420265</t>
  </si>
  <si>
    <t>Finantarea Programului National de Dezvoltare Locala</t>
  </si>
  <si>
    <t xml:space="preserve"> VENITURI </t>
  </si>
  <si>
    <t>I VENITURI CURENTE</t>
  </si>
  <si>
    <t>000110</t>
  </si>
  <si>
    <t>360205</t>
  </si>
  <si>
    <t>Vărsăminte din veniturile și /sau disponibilitățile instituțiilor publice</t>
  </si>
  <si>
    <t>421043</t>
  </si>
  <si>
    <t xml:space="preserve">Titlul X - PROIECTE CU FINANTARE DIN FONDURI EXTERNE  NERAMBURSABILE AFERENTE CADRULUI FINANCIAR 2014-2020                                                                                        </t>
  </si>
  <si>
    <t xml:space="preserve">58                  </t>
  </si>
  <si>
    <t>Sume primite de instituțiile publice și activitățile finanțate integral sau parțial din venituri proprii în cadrul programului FEGA implementate de APIA</t>
  </si>
  <si>
    <t xml:space="preserve">  Contributia de intretinere a persoanelor asistate</t>
  </si>
  <si>
    <t>330213</t>
  </si>
  <si>
    <t>Subvenții de la bugetul de stat către bugetele locale pentru realizarea obiectivelor de investiții în turism</t>
  </si>
  <si>
    <t>420240</t>
  </si>
  <si>
    <t>TITLUL X PROIECTE CU FINANTARE DIN FONDURI NERAMBURSABILE CADRUL FINANCIAR 2014-2018</t>
  </si>
  <si>
    <t>4702</t>
  </si>
  <si>
    <t>4702400</t>
  </si>
  <si>
    <t>Sume în curs de distribuire</t>
  </si>
  <si>
    <t>420269</t>
  </si>
  <si>
    <t>Sume primite de la UE/alți donatori</t>
  </si>
  <si>
    <t>Prevederi bugetare trimestriale</t>
  </si>
  <si>
    <t>Prevederi   bugetare  anuale</t>
  </si>
  <si>
    <t>Prefinanțare</t>
  </si>
  <si>
    <t>Sume încasate pentru bugetul local în contul unic, în curs de distribuire</t>
  </si>
  <si>
    <t>Subvenţii de la bugetul de stat către bugetele locale necesare susţinerii derulării proiectelor finanţate din fonduri externe nerambursabile (FEN) postaderare aferete perioadei de programare 2014-2020****)</t>
  </si>
  <si>
    <t>4802001</t>
  </si>
  <si>
    <t>48020101</t>
  </si>
  <si>
    <t>48020102</t>
  </si>
  <si>
    <t>Sume primite în contul plăților efectuate în anul curent</t>
  </si>
  <si>
    <t>Sume primite în contul plăților efectuate în anii anteriori</t>
  </si>
  <si>
    <t>4802</t>
  </si>
  <si>
    <t xml:space="preserve">Prefinanțare </t>
  </si>
  <si>
    <t>430234</t>
  </si>
  <si>
    <t>Sume alocate din bugetul ANCPI pentru finanțarea lucrărilor de înregistrare sisteatică din cadrul programului național de cadastru și carte funciară</t>
  </si>
  <si>
    <t xml:space="preserve">85                  </t>
  </si>
  <si>
    <t>370100</t>
  </si>
  <si>
    <t>Donații și sponsorizări</t>
  </si>
  <si>
    <t>Venituri din valorificarea unor bunuri ale instituțiilor publice</t>
  </si>
  <si>
    <t>Execuție la 30.09.2018</t>
  </si>
  <si>
    <t>35020202</t>
  </si>
  <si>
    <t>50</t>
  </si>
  <si>
    <t>401501</t>
  </si>
  <si>
    <t>7010</t>
  </si>
  <si>
    <t xml:space="preserve">7010 Locuinte, servicii si dezvoltare publica           </t>
  </si>
  <si>
    <t>Subvenții pentru instituții publice</t>
  </si>
  <si>
    <t>Încasări din rambursarea împrumuturilor acordate</t>
  </si>
  <si>
    <t>TITLUL VI TRANSFERURI INTRE UNITATI ALE ADMINISTRATIEI PUBLICE</t>
  </si>
  <si>
    <t>Prevederi     bugetare      initiale</t>
  </si>
  <si>
    <t>Prevederi bugetare definitive</t>
  </si>
  <si>
    <t>Execuție  la 31.03.2019</t>
  </si>
  <si>
    <t xml:space="preserve">Sume in curs de distribuire </t>
  </si>
  <si>
    <t xml:space="preserve">Sume incasate pentru bugetul local in contul unic </t>
  </si>
  <si>
    <t>470400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</si>
</sst>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.00\ _l_e_i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Times New Roman"/>
      <family val="1"/>
    </font>
    <font>
      <i/>
      <sz val="10"/>
      <color theme="1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49" fontId="1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15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5" fillId="0" borderId="10" xfId="0" applyNumberFormat="1" applyFont="1" applyBorder="1" applyAlignment="1">
      <alignment horizontal="right" vertical="top"/>
    </xf>
    <xf numFmtId="4" fontId="15" fillId="0" borderId="15" xfId="0" applyNumberFormat="1" applyFont="1" applyBorder="1" applyAlignment="1">
      <alignment horizontal="righ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4" fontId="15" fillId="0" borderId="10" xfId="0" applyNumberFormat="1" applyFont="1" applyBorder="1" applyAlignment="1">
      <alignment vertical="center" wrapText="1"/>
    </xf>
    <xf numFmtId="4" fontId="15" fillId="0" borderId="15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top"/>
    </xf>
    <xf numFmtId="4" fontId="15" fillId="0" borderId="10" xfId="0" applyNumberFormat="1" applyFont="1" applyBorder="1" applyAlignment="1">
      <alignment vertical="top"/>
    </xf>
    <xf numFmtId="4" fontId="53" fillId="0" borderId="10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vertical="top"/>
    </xf>
    <xf numFmtId="0" fontId="20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8" fillId="0" borderId="0" xfId="0" applyNumberFormat="1" applyFont="1" applyAlignment="1">
      <alignment horizontal="left" vertical="top"/>
    </xf>
    <xf numFmtId="4" fontId="6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53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top"/>
    </xf>
    <xf numFmtId="0" fontId="20" fillId="2" borderId="11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13" fillId="0" borderId="10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9"/>
  <sheetViews>
    <sheetView view="pageLayout" workbookViewId="0" topLeftCell="A259">
      <selection activeCell="E232" sqref="E232"/>
    </sheetView>
  </sheetViews>
  <sheetFormatPr defaultColWidth="9.140625" defaultRowHeight="15"/>
  <cols>
    <col min="1" max="1" width="57.28125" style="65" customWidth="1"/>
    <col min="2" max="2" width="13.7109375" style="61" customWidth="1"/>
    <col min="3" max="3" width="15.8515625" style="62" customWidth="1"/>
    <col min="4" max="4" width="16.00390625" style="62" customWidth="1"/>
    <col min="5" max="5" width="15.421875" style="62" customWidth="1"/>
    <col min="6" max="6" width="11.7109375" style="65" hidden="1" customWidth="1"/>
    <col min="7" max="7" width="13.57421875" style="65" hidden="1" customWidth="1"/>
    <col min="8" max="8" width="13.421875" style="65" hidden="1" customWidth="1"/>
    <col min="9" max="16384" width="9.140625" style="65" customWidth="1"/>
  </cols>
  <sheetData>
    <row r="1" spans="1:7" ht="15.75">
      <c r="A1" s="60" t="s">
        <v>249</v>
      </c>
      <c r="E1" s="63" t="s">
        <v>331</v>
      </c>
      <c r="F1" s="64"/>
      <c r="G1" s="64"/>
    </row>
    <row r="2" ht="15.75">
      <c r="A2" s="60" t="s">
        <v>250</v>
      </c>
    </row>
    <row r="3" ht="15.75">
      <c r="A3" s="60" t="s">
        <v>408</v>
      </c>
    </row>
    <row r="5" spans="1:5" ht="15">
      <c r="A5" s="172" t="s">
        <v>275</v>
      </c>
      <c r="B5" s="173"/>
      <c r="C5" s="173"/>
      <c r="D5" s="173"/>
      <c r="E5" s="173"/>
    </row>
    <row r="6" spans="1:5" ht="15">
      <c r="A6" s="174">
        <v>43555</v>
      </c>
      <c r="B6" s="175"/>
      <c r="C6" s="175"/>
      <c r="D6" s="175"/>
      <c r="E6" s="175"/>
    </row>
    <row r="7" spans="2:5" ht="12.75">
      <c r="B7" s="66"/>
      <c r="E7" s="3" t="s">
        <v>419</v>
      </c>
    </row>
    <row r="8" ht="12.75">
      <c r="E8" s="107" t="s">
        <v>252</v>
      </c>
    </row>
    <row r="9" ht="6.75" customHeight="1"/>
    <row r="10" spans="1:7" ht="12.75" customHeight="1">
      <c r="A10" s="176" t="s">
        <v>253</v>
      </c>
      <c r="B10" s="177" t="s">
        <v>248</v>
      </c>
      <c r="C10" s="178" t="s">
        <v>487</v>
      </c>
      <c r="D10" s="179" t="s">
        <v>488</v>
      </c>
      <c r="E10" s="181" t="s">
        <v>489</v>
      </c>
      <c r="F10" s="170" t="s">
        <v>417</v>
      </c>
      <c r="G10" s="124"/>
    </row>
    <row r="11" spans="1:7" ht="32.25" customHeight="1">
      <c r="A11" s="176"/>
      <c r="B11" s="177"/>
      <c r="C11" s="178"/>
      <c r="D11" s="180"/>
      <c r="E11" s="182"/>
      <c r="F11" s="171"/>
      <c r="G11" s="124"/>
    </row>
    <row r="12" spans="1:7" ht="13.5">
      <c r="A12" s="67"/>
      <c r="B12" s="68"/>
      <c r="C12" s="69">
        <v>1</v>
      </c>
      <c r="D12" s="70">
        <v>2</v>
      </c>
      <c r="E12" s="71">
        <v>3</v>
      </c>
      <c r="F12" s="72" t="s">
        <v>418</v>
      </c>
      <c r="G12" s="124"/>
    </row>
    <row r="13" spans="1:8" s="76" customFormat="1" ht="13.5">
      <c r="A13" s="73" t="s">
        <v>0</v>
      </c>
      <c r="B13" s="74" t="s">
        <v>59</v>
      </c>
      <c r="C13" s="75">
        <f>C14+C92+C101+C112+C116+C130</f>
        <v>0</v>
      </c>
      <c r="D13" s="80">
        <f>D14+D92+D101+D112+D116+D130+D126</f>
        <v>0</v>
      </c>
      <c r="E13" s="75">
        <f>E14+E92+E101+E112+E116+E130+E126+E128</f>
        <v>80003153</v>
      </c>
      <c r="F13" s="27"/>
      <c r="G13" s="125">
        <f>D13/11</f>
        <v>0</v>
      </c>
      <c r="H13" s="126">
        <f>G13*12</f>
        <v>0</v>
      </c>
    </row>
    <row r="14" spans="1:8" s="76" customFormat="1" ht="13.5">
      <c r="A14" s="73" t="s">
        <v>1</v>
      </c>
      <c r="B14" s="74" t="s">
        <v>60</v>
      </c>
      <c r="C14" s="75">
        <f>C15+C57</f>
        <v>0</v>
      </c>
      <c r="D14" s="80">
        <f>D15+D57</f>
        <v>0</v>
      </c>
      <c r="E14" s="75">
        <f>E15+E57</f>
        <v>77942409</v>
      </c>
      <c r="F14" s="27"/>
      <c r="G14" s="125">
        <f aca="true" t="shared" si="0" ref="G14:G77">D14/11</f>
        <v>0</v>
      </c>
      <c r="H14" s="126">
        <f aca="true" t="shared" si="1" ref="H14:H77">G14*12</f>
        <v>0</v>
      </c>
    </row>
    <row r="15" spans="1:8" s="76" customFormat="1" ht="13.5">
      <c r="A15" s="73" t="s">
        <v>2</v>
      </c>
      <c r="B15" s="74" t="s">
        <v>61</v>
      </c>
      <c r="C15" s="75">
        <f>C17+C19+C21+C25+C28+C39+C43+C45+C48+C55</f>
        <v>0</v>
      </c>
      <c r="D15" s="80">
        <f>D17+D19+D21+D25+D28+D39+D43+D45+D48+D55</f>
        <v>0</v>
      </c>
      <c r="E15" s="75">
        <f>E17+E19+E21+E25+E28+E39+E43+E45+E48+E55</f>
        <v>68800940</v>
      </c>
      <c r="F15" s="27"/>
      <c r="G15" s="125">
        <f t="shared" si="0"/>
        <v>0</v>
      </c>
      <c r="H15" s="126">
        <f t="shared" si="1"/>
        <v>0</v>
      </c>
    </row>
    <row r="16" spans="1:8" ht="26.25">
      <c r="A16" s="77" t="s">
        <v>276</v>
      </c>
      <c r="B16" s="78" t="s">
        <v>62</v>
      </c>
      <c r="C16" s="79"/>
      <c r="D16" s="81"/>
      <c r="E16" s="79"/>
      <c r="F16" s="26"/>
      <c r="G16" s="125">
        <f t="shared" si="0"/>
        <v>0</v>
      </c>
      <c r="H16" s="126">
        <f t="shared" si="1"/>
        <v>0</v>
      </c>
    </row>
    <row r="17" spans="1:8" ht="13.5">
      <c r="A17" s="73" t="s">
        <v>372</v>
      </c>
      <c r="B17" s="74" t="s">
        <v>374</v>
      </c>
      <c r="C17" s="75">
        <f>C18</f>
        <v>0</v>
      </c>
      <c r="D17" s="80">
        <f>D18</f>
        <v>0</v>
      </c>
      <c r="E17" s="75">
        <f>E18</f>
        <v>7200</v>
      </c>
      <c r="F17" s="27"/>
      <c r="G17" s="125">
        <f t="shared" si="0"/>
        <v>0</v>
      </c>
      <c r="H17" s="126">
        <f t="shared" si="1"/>
        <v>0</v>
      </c>
    </row>
    <row r="18" spans="1:8" ht="12.75">
      <c r="A18" s="77" t="s">
        <v>373</v>
      </c>
      <c r="B18" s="78" t="s">
        <v>375</v>
      </c>
      <c r="C18" s="79"/>
      <c r="D18" s="81"/>
      <c r="E18" s="79">
        <v>7200</v>
      </c>
      <c r="F18" s="26"/>
      <c r="G18" s="125">
        <f t="shared" si="0"/>
        <v>0</v>
      </c>
      <c r="H18" s="126">
        <f t="shared" si="1"/>
        <v>0</v>
      </c>
    </row>
    <row r="19" spans="1:8" s="76" customFormat="1" ht="13.5">
      <c r="A19" s="73" t="s">
        <v>277</v>
      </c>
      <c r="B19" s="74" t="s">
        <v>63</v>
      </c>
      <c r="C19" s="75">
        <f>C20</f>
        <v>0</v>
      </c>
      <c r="D19" s="75">
        <f>D20</f>
        <v>0</v>
      </c>
      <c r="E19" s="75">
        <f>E20</f>
        <v>159797</v>
      </c>
      <c r="F19" s="27"/>
      <c r="G19" s="125">
        <f t="shared" si="0"/>
        <v>0</v>
      </c>
      <c r="H19" s="126">
        <f t="shared" si="1"/>
        <v>0</v>
      </c>
    </row>
    <row r="20" spans="1:8" ht="26.25">
      <c r="A20" s="77" t="s">
        <v>3</v>
      </c>
      <c r="B20" s="78" t="s">
        <v>64</v>
      </c>
      <c r="C20" s="79">
        <v>0</v>
      </c>
      <c r="D20" s="81">
        <v>0</v>
      </c>
      <c r="E20" s="79">
        <v>159797</v>
      </c>
      <c r="F20" s="26"/>
      <c r="G20" s="125">
        <f t="shared" si="0"/>
        <v>0</v>
      </c>
      <c r="H20" s="126">
        <f t="shared" si="1"/>
        <v>0</v>
      </c>
    </row>
    <row r="21" spans="1:8" s="76" customFormat="1" ht="13.5">
      <c r="A21" s="73" t="s">
        <v>278</v>
      </c>
      <c r="B21" s="74" t="s">
        <v>65</v>
      </c>
      <c r="C21" s="80">
        <f>C22+C23</f>
        <v>0</v>
      </c>
      <c r="D21" s="80">
        <f>D22+D23</f>
        <v>0</v>
      </c>
      <c r="E21" s="75">
        <f>E22+E23</f>
        <v>28598790</v>
      </c>
      <c r="F21" s="27"/>
      <c r="G21" s="125">
        <f t="shared" si="0"/>
        <v>0</v>
      </c>
      <c r="H21" s="126">
        <f t="shared" si="1"/>
        <v>0</v>
      </c>
    </row>
    <row r="22" spans="1:8" ht="12.75">
      <c r="A22" s="77" t="s">
        <v>4</v>
      </c>
      <c r="B22" s="78" t="s">
        <v>66</v>
      </c>
      <c r="C22" s="79">
        <v>0</v>
      </c>
      <c r="D22" s="81">
        <v>0</v>
      </c>
      <c r="E22" s="79">
        <v>28598790</v>
      </c>
      <c r="F22" s="26"/>
      <c r="G22" s="125">
        <f t="shared" si="0"/>
        <v>0</v>
      </c>
      <c r="H22" s="126">
        <f t="shared" si="1"/>
        <v>0</v>
      </c>
    </row>
    <row r="23" spans="1:8" ht="26.25" hidden="1">
      <c r="A23" s="77" t="s">
        <v>5</v>
      </c>
      <c r="B23" s="78" t="s">
        <v>67</v>
      </c>
      <c r="C23" s="79"/>
      <c r="D23" s="81"/>
      <c r="E23" s="79"/>
      <c r="F23" s="26"/>
      <c r="G23" s="125">
        <f t="shared" si="0"/>
        <v>0</v>
      </c>
      <c r="H23" s="126">
        <f t="shared" si="1"/>
        <v>0</v>
      </c>
    </row>
    <row r="24" spans="1:8" ht="27" hidden="1">
      <c r="A24" s="73" t="s">
        <v>279</v>
      </c>
      <c r="B24" s="74" t="s">
        <v>68</v>
      </c>
      <c r="C24" s="75">
        <f aca="true" t="shared" si="2" ref="C24:E25">C25</f>
        <v>0</v>
      </c>
      <c r="D24" s="80">
        <f t="shared" si="2"/>
        <v>0</v>
      </c>
      <c r="E24" s="75">
        <f t="shared" si="2"/>
        <v>0</v>
      </c>
      <c r="F24" s="26"/>
      <c r="G24" s="125">
        <f t="shared" si="0"/>
        <v>0</v>
      </c>
      <c r="H24" s="126">
        <f t="shared" si="1"/>
        <v>0</v>
      </c>
    </row>
    <row r="25" spans="1:8" s="76" customFormat="1" ht="27" hidden="1">
      <c r="A25" s="73" t="s">
        <v>280</v>
      </c>
      <c r="B25" s="74" t="s">
        <v>69</v>
      </c>
      <c r="C25" s="75">
        <f t="shared" si="2"/>
        <v>0</v>
      </c>
      <c r="D25" s="80">
        <f t="shared" si="2"/>
        <v>0</v>
      </c>
      <c r="E25" s="75">
        <f t="shared" si="2"/>
        <v>0</v>
      </c>
      <c r="F25" s="26"/>
      <c r="G25" s="125">
        <f t="shared" si="0"/>
        <v>0</v>
      </c>
      <c r="H25" s="126">
        <f t="shared" si="1"/>
        <v>0</v>
      </c>
    </row>
    <row r="26" spans="1:8" ht="12.75" hidden="1">
      <c r="A26" s="77" t="s">
        <v>6</v>
      </c>
      <c r="B26" s="78" t="s">
        <v>70</v>
      </c>
      <c r="C26" s="79"/>
      <c r="D26" s="81"/>
      <c r="E26" s="79"/>
      <c r="F26" s="26"/>
      <c r="G26" s="125">
        <f t="shared" si="0"/>
        <v>0</v>
      </c>
      <c r="H26" s="126">
        <f t="shared" si="1"/>
        <v>0</v>
      </c>
    </row>
    <row r="27" spans="1:8" ht="12.75" hidden="1">
      <c r="A27" s="77" t="s">
        <v>281</v>
      </c>
      <c r="B27" s="78" t="s">
        <v>71</v>
      </c>
      <c r="C27" s="79"/>
      <c r="D27" s="81"/>
      <c r="E27" s="79"/>
      <c r="F27" s="26"/>
      <c r="G27" s="125">
        <f t="shared" si="0"/>
        <v>0</v>
      </c>
      <c r="H27" s="126">
        <f t="shared" si="1"/>
        <v>0</v>
      </c>
    </row>
    <row r="28" spans="1:8" s="76" customFormat="1" ht="13.5">
      <c r="A28" s="73" t="s">
        <v>282</v>
      </c>
      <c r="B28" s="74" t="s">
        <v>72</v>
      </c>
      <c r="C28" s="75">
        <f>C29+C32+C36+C37</f>
        <v>0</v>
      </c>
      <c r="D28" s="80">
        <f>D29+D32+D36+D37</f>
        <v>0</v>
      </c>
      <c r="E28" s="75">
        <f>E29+E32+E36+E37</f>
        <v>26039909</v>
      </c>
      <c r="F28" s="27"/>
      <c r="G28" s="125">
        <f t="shared" si="0"/>
        <v>0</v>
      </c>
      <c r="H28" s="126">
        <f t="shared" si="1"/>
        <v>0</v>
      </c>
    </row>
    <row r="29" spans="1:8" ht="12.75">
      <c r="A29" s="77" t="s">
        <v>283</v>
      </c>
      <c r="B29" s="78" t="s">
        <v>73</v>
      </c>
      <c r="C29" s="122">
        <f>C30+C31</f>
        <v>0</v>
      </c>
      <c r="D29" s="81">
        <f>D30+D31</f>
        <v>0</v>
      </c>
      <c r="E29" s="79">
        <f>E30+E31</f>
        <v>21247228</v>
      </c>
      <c r="F29" s="26"/>
      <c r="G29" s="125">
        <f t="shared" si="0"/>
        <v>0</v>
      </c>
      <c r="H29" s="126">
        <f t="shared" si="1"/>
        <v>0</v>
      </c>
    </row>
    <row r="30" spans="1:8" ht="12.75">
      <c r="A30" s="77" t="s">
        <v>7</v>
      </c>
      <c r="B30" s="78" t="s">
        <v>74</v>
      </c>
      <c r="C30" s="79">
        <v>0</v>
      </c>
      <c r="D30" s="81">
        <v>0</v>
      </c>
      <c r="E30" s="79">
        <v>6181107</v>
      </c>
      <c r="F30" s="26"/>
      <c r="G30" s="125">
        <f t="shared" si="0"/>
        <v>0</v>
      </c>
      <c r="H30" s="126">
        <f t="shared" si="1"/>
        <v>0</v>
      </c>
    </row>
    <row r="31" spans="1:8" ht="12.75">
      <c r="A31" s="77" t="s">
        <v>8</v>
      </c>
      <c r="B31" s="78" t="s">
        <v>75</v>
      </c>
      <c r="C31" s="79">
        <v>0</v>
      </c>
      <c r="D31" s="81">
        <v>0</v>
      </c>
      <c r="E31" s="79">
        <v>15066121</v>
      </c>
      <c r="F31" s="26"/>
      <c r="G31" s="125">
        <f t="shared" si="0"/>
        <v>0</v>
      </c>
      <c r="H31" s="126">
        <f t="shared" si="1"/>
        <v>0</v>
      </c>
    </row>
    <row r="32" spans="1:8" ht="12.75">
      <c r="A32" s="77" t="s">
        <v>284</v>
      </c>
      <c r="B32" s="78" t="s">
        <v>76</v>
      </c>
      <c r="C32" s="122">
        <f>C33+C34+C35</f>
        <v>0</v>
      </c>
      <c r="D32" s="81">
        <f>D33+D34+D35</f>
        <v>0</v>
      </c>
      <c r="E32" s="79">
        <f>E33+E34+E35</f>
        <v>3844637</v>
      </c>
      <c r="F32" s="26"/>
      <c r="G32" s="125">
        <f t="shared" si="0"/>
        <v>0</v>
      </c>
      <c r="H32" s="126">
        <f t="shared" si="1"/>
        <v>0</v>
      </c>
    </row>
    <row r="33" spans="1:8" ht="12.75">
      <c r="A33" s="77" t="s">
        <v>9</v>
      </c>
      <c r="B33" s="78" t="s">
        <v>77</v>
      </c>
      <c r="C33" s="79">
        <v>0</v>
      </c>
      <c r="D33" s="81">
        <v>0</v>
      </c>
      <c r="E33" s="79">
        <v>1989171</v>
      </c>
      <c r="F33" s="26"/>
      <c r="G33" s="125">
        <f t="shared" si="0"/>
        <v>0</v>
      </c>
      <c r="H33" s="126">
        <f t="shared" si="1"/>
        <v>0</v>
      </c>
    </row>
    <row r="34" spans="1:8" ht="12.75">
      <c r="A34" s="77" t="s">
        <v>10</v>
      </c>
      <c r="B34" s="78" t="s">
        <v>78</v>
      </c>
      <c r="C34" s="79">
        <v>0</v>
      </c>
      <c r="D34" s="81">
        <v>0</v>
      </c>
      <c r="E34" s="79">
        <v>1811764</v>
      </c>
      <c r="F34" s="26"/>
      <c r="G34" s="125">
        <f t="shared" si="0"/>
        <v>0</v>
      </c>
      <c r="H34" s="126">
        <f t="shared" si="1"/>
        <v>0</v>
      </c>
    </row>
    <row r="35" spans="1:8" ht="12.75">
      <c r="A35" s="77" t="s">
        <v>11</v>
      </c>
      <c r="B35" s="78" t="s">
        <v>79</v>
      </c>
      <c r="C35" s="79">
        <v>0</v>
      </c>
      <c r="D35" s="81">
        <v>0</v>
      </c>
      <c r="E35" s="79">
        <v>43702</v>
      </c>
      <c r="F35" s="26"/>
      <c r="G35" s="125">
        <f t="shared" si="0"/>
        <v>0</v>
      </c>
      <c r="H35" s="126">
        <f t="shared" si="1"/>
        <v>0</v>
      </c>
    </row>
    <row r="36" spans="1:8" ht="26.25">
      <c r="A36" s="77" t="s">
        <v>12</v>
      </c>
      <c r="B36" s="78" t="s">
        <v>80</v>
      </c>
      <c r="C36" s="79">
        <v>0</v>
      </c>
      <c r="D36" s="81">
        <v>0</v>
      </c>
      <c r="E36" s="79">
        <v>610816</v>
      </c>
      <c r="F36" s="26"/>
      <c r="G36" s="125">
        <f t="shared" si="0"/>
        <v>0</v>
      </c>
      <c r="H36" s="126">
        <f t="shared" si="1"/>
        <v>0</v>
      </c>
    </row>
    <row r="37" spans="1:8" ht="12.75">
      <c r="A37" s="77" t="s">
        <v>13</v>
      </c>
      <c r="B37" s="78" t="s">
        <v>81</v>
      </c>
      <c r="C37" s="79">
        <v>0</v>
      </c>
      <c r="D37" s="81">
        <v>0</v>
      </c>
      <c r="E37" s="79">
        <v>337228</v>
      </c>
      <c r="F37" s="26"/>
      <c r="G37" s="125">
        <f t="shared" si="0"/>
        <v>0</v>
      </c>
      <c r="H37" s="126">
        <f t="shared" si="1"/>
        <v>0</v>
      </c>
    </row>
    <row r="38" spans="1:8" ht="12.75" hidden="1">
      <c r="A38" s="77" t="s">
        <v>285</v>
      </c>
      <c r="B38" s="78" t="s">
        <v>82</v>
      </c>
      <c r="C38" s="79">
        <v>13531323</v>
      </c>
      <c r="D38" s="81">
        <v>80896230</v>
      </c>
      <c r="E38" s="79"/>
      <c r="F38" s="26"/>
      <c r="G38" s="125">
        <f t="shared" si="0"/>
        <v>7354202.7272727275</v>
      </c>
      <c r="H38" s="126">
        <f t="shared" si="1"/>
        <v>88250432.72727273</v>
      </c>
    </row>
    <row r="39" spans="1:8" s="76" customFormat="1" ht="13.5">
      <c r="A39" s="73" t="s">
        <v>286</v>
      </c>
      <c r="B39" s="74" t="s">
        <v>83</v>
      </c>
      <c r="C39" s="75">
        <f>C40+C41+C42</f>
        <v>0</v>
      </c>
      <c r="D39" s="80">
        <f>D40+D41+D42</f>
        <v>0</v>
      </c>
      <c r="E39" s="75">
        <f>E40+E41+E42</f>
        <v>5416740</v>
      </c>
      <c r="F39" s="27"/>
      <c r="G39" s="125">
        <f t="shared" si="0"/>
        <v>0</v>
      </c>
      <c r="H39" s="126">
        <f t="shared" si="1"/>
        <v>0</v>
      </c>
    </row>
    <row r="40" spans="1:8" ht="42.75" customHeight="1">
      <c r="A40" s="77" t="s">
        <v>14</v>
      </c>
      <c r="B40" s="78" t="s">
        <v>84</v>
      </c>
      <c r="C40" s="79">
        <v>0</v>
      </c>
      <c r="D40" s="81">
        <v>0</v>
      </c>
      <c r="E40" s="79">
        <v>2560740</v>
      </c>
      <c r="F40" s="26"/>
      <c r="G40" s="125">
        <f t="shared" si="0"/>
        <v>0</v>
      </c>
      <c r="H40" s="126">
        <f t="shared" si="1"/>
        <v>0</v>
      </c>
    </row>
    <row r="41" spans="1:8" ht="26.25">
      <c r="A41" s="77" t="s">
        <v>15</v>
      </c>
      <c r="B41" s="78" t="s">
        <v>85</v>
      </c>
      <c r="C41" s="79">
        <v>0</v>
      </c>
      <c r="D41" s="112">
        <v>0</v>
      </c>
      <c r="E41" s="79">
        <v>2856000</v>
      </c>
      <c r="F41" s="26"/>
      <c r="G41" s="125">
        <f t="shared" si="0"/>
        <v>0</v>
      </c>
      <c r="H41" s="126">
        <f t="shared" si="1"/>
        <v>0</v>
      </c>
    </row>
    <row r="42" spans="1:8" ht="26.25">
      <c r="A42" s="77" t="s">
        <v>383</v>
      </c>
      <c r="B42" s="78" t="s">
        <v>384</v>
      </c>
      <c r="C42" s="79">
        <v>0</v>
      </c>
      <c r="D42" s="81">
        <v>0</v>
      </c>
      <c r="E42" s="79">
        <v>0</v>
      </c>
      <c r="F42" s="26"/>
      <c r="G42" s="125">
        <f t="shared" si="0"/>
        <v>0</v>
      </c>
      <c r="H42" s="126">
        <f t="shared" si="1"/>
        <v>0</v>
      </c>
    </row>
    <row r="43" spans="1:8" s="76" customFormat="1" ht="13.5">
      <c r="A43" s="73" t="s">
        <v>287</v>
      </c>
      <c r="B43" s="74" t="s">
        <v>86</v>
      </c>
      <c r="C43" s="119">
        <f>C44</f>
        <v>0</v>
      </c>
      <c r="D43" s="80">
        <f>D44</f>
        <v>0</v>
      </c>
      <c r="E43" s="75">
        <f>E44</f>
        <v>300</v>
      </c>
      <c r="F43" s="27"/>
      <c r="G43" s="125">
        <f t="shared" si="0"/>
        <v>0</v>
      </c>
      <c r="H43" s="126">
        <f t="shared" si="1"/>
        <v>0</v>
      </c>
    </row>
    <row r="44" spans="1:8" ht="12.75">
      <c r="A44" s="77" t="s">
        <v>16</v>
      </c>
      <c r="B44" s="78" t="s">
        <v>87</v>
      </c>
      <c r="C44" s="79">
        <v>0</v>
      </c>
      <c r="D44" s="81">
        <v>0</v>
      </c>
      <c r="E44" s="79">
        <v>300</v>
      </c>
      <c r="F44" s="26"/>
      <c r="G44" s="125">
        <f t="shared" si="0"/>
        <v>0</v>
      </c>
      <c r="H44" s="126">
        <f t="shared" si="1"/>
        <v>0</v>
      </c>
    </row>
    <row r="45" spans="1:8" s="76" customFormat="1" ht="13.5">
      <c r="A45" s="73" t="s">
        <v>288</v>
      </c>
      <c r="B45" s="74" t="s">
        <v>88</v>
      </c>
      <c r="C45" s="75">
        <f>C46+C47</f>
        <v>0</v>
      </c>
      <c r="D45" s="80">
        <f>D46+D47</f>
        <v>0</v>
      </c>
      <c r="E45" s="75">
        <f>E46+E47</f>
        <v>798156</v>
      </c>
      <c r="F45" s="27"/>
      <c r="G45" s="125">
        <f t="shared" si="0"/>
        <v>0</v>
      </c>
      <c r="H45" s="126">
        <f t="shared" si="1"/>
        <v>0</v>
      </c>
    </row>
    <row r="46" spans="1:8" ht="12.75">
      <c r="A46" s="77" t="s">
        <v>17</v>
      </c>
      <c r="B46" s="78" t="s">
        <v>89</v>
      </c>
      <c r="C46" s="79">
        <v>0</v>
      </c>
      <c r="D46" s="81">
        <v>0</v>
      </c>
      <c r="E46" s="79">
        <v>62066</v>
      </c>
      <c r="F46" s="26"/>
      <c r="G46" s="125">
        <f t="shared" si="0"/>
        <v>0</v>
      </c>
      <c r="H46" s="126">
        <f t="shared" si="1"/>
        <v>0</v>
      </c>
    </row>
    <row r="47" spans="1:8" ht="12.75">
      <c r="A47" s="77" t="s">
        <v>18</v>
      </c>
      <c r="B47" s="78" t="s">
        <v>90</v>
      </c>
      <c r="C47" s="79">
        <v>0</v>
      </c>
      <c r="D47" s="81">
        <v>0</v>
      </c>
      <c r="E47" s="79">
        <v>736090</v>
      </c>
      <c r="F47" s="26"/>
      <c r="G47" s="125">
        <f t="shared" si="0"/>
        <v>0</v>
      </c>
      <c r="H47" s="126">
        <f t="shared" si="1"/>
        <v>0</v>
      </c>
    </row>
    <row r="48" spans="1:8" s="76" customFormat="1" ht="27">
      <c r="A48" s="73" t="s">
        <v>289</v>
      </c>
      <c r="B48" s="74" t="s">
        <v>91</v>
      </c>
      <c r="C48" s="75">
        <f>C49+C52+C53</f>
        <v>0</v>
      </c>
      <c r="D48" s="80">
        <f>D49+D52+D53</f>
        <v>0</v>
      </c>
      <c r="E48" s="75">
        <f>E49+E52+E53</f>
        <v>7762306</v>
      </c>
      <c r="F48" s="27"/>
      <c r="G48" s="125">
        <f t="shared" si="0"/>
        <v>0</v>
      </c>
      <c r="H48" s="126">
        <f t="shared" si="1"/>
        <v>0</v>
      </c>
    </row>
    <row r="49" spans="1:8" ht="12.75">
      <c r="A49" s="77" t="s">
        <v>290</v>
      </c>
      <c r="B49" s="78" t="s">
        <v>92</v>
      </c>
      <c r="C49" s="79">
        <f>C51+C50</f>
        <v>0</v>
      </c>
      <c r="D49" s="81">
        <f>D51+D50</f>
        <v>0</v>
      </c>
      <c r="E49" s="79">
        <f>E51+E50</f>
        <v>6985755</v>
      </c>
      <c r="F49" s="26"/>
      <c r="G49" s="125">
        <f t="shared" si="0"/>
        <v>0</v>
      </c>
      <c r="H49" s="126">
        <f t="shared" si="1"/>
        <v>0</v>
      </c>
    </row>
    <row r="50" spans="1:8" ht="12.75">
      <c r="A50" s="77" t="s">
        <v>19</v>
      </c>
      <c r="B50" s="78" t="s">
        <v>93</v>
      </c>
      <c r="C50" s="122">
        <v>0</v>
      </c>
      <c r="D50" s="137">
        <v>0</v>
      </c>
      <c r="E50" s="79">
        <v>4072811</v>
      </c>
      <c r="F50" s="26"/>
      <c r="G50" s="125">
        <f t="shared" si="0"/>
        <v>0</v>
      </c>
      <c r="H50" s="126">
        <f t="shared" si="1"/>
        <v>0</v>
      </c>
    </row>
    <row r="51" spans="1:8" ht="12.75">
      <c r="A51" s="77" t="s">
        <v>20</v>
      </c>
      <c r="B51" s="78" t="s">
        <v>94</v>
      </c>
      <c r="C51" s="79">
        <v>0</v>
      </c>
      <c r="D51" s="81">
        <v>0</v>
      </c>
      <c r="E51" s="79">
        <v>2912944</v>
      </c>
      <c r="F51" s="26"/>
      <c r="G51" s="125">
        <f t="shared" si="0"/>
        <v>0</v>
      </c>
      <c r="H51" s="126">
        <f t="shared" si="1"/>
        <v>0</v>
      </c>
    </row>
    <row r="52" spans="1:8" ht="26.25">
      <c r="A52" s="77" t="s">
        <v>21</v>
      </c>
      <c r="B52" s="78" t="s">
        <v>95</v>
      </c>
      <c r="C52" s="79">
        <v>0</v>
      </c>
      <c r="D52" s="81">
        <v>0</v>
      </c>
      <c r="E52" s="79">
        <v>429594</v>
      </c>
      <c r="F52" s="26"/>
      <c r="G52" s="125">
        <f t="shared" si="0"/>
        <v>0</v>
      </c>
      <c r="H52" s="126">
        <f t="shared" si="1"/>
        <v>0</v>
      </c>
    </row>
    <row r="53" spans="1:8" ht="26.25">
      <c r="A53" s="77" t="s">
        <v>22</v>
      </c>
      <c r="B53" s="78" t="s">
        <v>96</v>
      </c>
      <c r="C53" s="79">
        <v>0</v>
      </c>
      <c r="D53" s="81">
        <v>0</v>
      </c>
      <c r="E53" s="79">
        <v>346957</v>
      </c>
      <c r="F53" s="26"/>
      <c r="G53" s="125">
        <f t="shared" si="0"/>
        <v>0</v>
      </c>
      <c r="H53" s="126">
        <f t="shared" si="1"/>
        <v>0</v>
      </c>
    </row>
    <row r="54" spans="1:8" ht="13.5">
      <c r="A54" s="73" t="s">
        <v>23</v>
      </c>
      <c r="B54" s="74" t="s">
        <v>97</v>
      </c>
      <c r="C54" s="75">
        <f aca="true" t="shared" si="3" ref="C54:E55">C55</f>
        <v>0</v>
      </c>
      <c r="D54" s="80">
        <f t="shared" si="3"/>
        <v>0</v>
      </c>
      <c r="E54" s="75">
        <f t="shared" si="3"/>
        <v>17742</v>
      </c>
      <c r="F54" s="27"/>
      <c r="G54" s="125">
        <f t="shared" si="0"/>
        <v>0</v>
      </c>
      <c r="H54" s="126">
        <f t="shared" si="1"/>
        <v>0</v>
      </c>
    </row>
    <row r="55" spans="1:8" s="76" customFormat="1" ht="13.5">
      <c r="A55" s="73" t="s">
        <v>291</v>
      </c>
      <c r="B55" s="74" t="s">
        <v>98</v>
      </c>
      <c r="C55" s="75">
        <f t="shared" si="3"/>
        <v>0</v>
      </c>
      <c r="D55" s="80">
        <f t="shared" si="3"/>
        <v>0</v>
      </c>
      <c r="E55" s="75">
        <f t="shared" si="3"/>
        <v>17742</v>
      </c>
      <c r="F55" s="27"/>
      <c r="G55" s="125">
        <f t="shared" si="0"/>
        <v>0</v>
      </c>
      <c r="H55" s="126">
        <f t="shared" si="1"/>
        <v>0</v>
      </c>
    </row>
    <row r="56" spans="1:8" ht="12.75">
      <c r="A56" s="77" t="s">
        <v>24</v>
      </c>
      <c r="B56" s="78" t="s">
        <v>99</v>
      </c>
      <c r="C56" s="79">
        <v>0</v>
      </c>
      <c r="D56" s="81">
        <v>0</v>
      </c>
      <c r="E56" s="79">
        <v>17742</v>
      </c>
      <c r="F56" s="26"/>
      <c r="G56" s="125">
        <f t="shared" si="0"/>
        <v>0</v>
      </c>
      <c r="H56" s="126">
        <f t="shared" si="1"/>
        <v>0</v>
      </c>
    </row>
    <row r="57" spans="1:8" ht="13.5">
      <c r="A57" s="73" t="s">
        <v>25</v>
      </c>
      <c r="B57" s="74" t="s">
        <v>100</v>
      </c>
      <c r="C57" s="75">
        <f>C58+C64</f>
        <v>0</v>
      </c>
      <c r="D57" s="80">
        <f>D58+D64</f>
        <v>0</v>
      </c>
      <c r="E57" s="75">
        <f>E58+E64</f>
        <v>9141469</v>
      </c>
      <c r="F57" s="27"/>
      <c r="G57" s="125">
        <f t="shared" si="0"/>
        <v>0</v>
      </c>
      <c r="H57" s="126">
        <f t="shared" si="1"/>
        <v>0</v>
      </c>
    </row>
    <row r="58" spans="1:8" ht="13.5">
      <c r="A58" s="73" t="s">
        <v>292</v>
      </c>
      <c r="B58" s="74" t="s">
        <v>101</v>
      </c>
      <c r="C58" s="75">
        <f>C59</f>
        <v>0</v>
      </c>
      <c r="D58" s="80">
        <f>D59</f>
        <v>0</v>
      </c>
      <c r="E58" s="75">
        <f>E59</f>
        <v>2554055</v>
      </c>
      <c r="F58" s="27"/>
      <c r="G58" s="125">
        <f t="shared" si="0"/>
        <v>0</v>
      </c>
      <c r="H58" s="126">
        <f t="shared" si="1"/>
        <v>0</v>
      </c>
    </row>
    <row r="59" spans="1:8" s="76" customFormat="1" ht="13.5">
      <c r="A59" s="73" t="s">
        <v>260</v>
      </c>
      <c r="B59" s="74" t="s">
        <v>102</v>
      </c>
      <c r="C59" s="75">
        <f>C60+C61+C62+C63</f>
        <v>0</v>
      </c>
      <c r="D59" s="80">
        <f>D60+D61+D62+D63</f>
        <v>0</v>
      </c>
      <c r="E59" s="75">
        <f>E60+E61+E62+E63</f>
        <v>2554055</v>
      </c>
      <c r="F59" s="27"/>
      <c r="G59" s="125">
        <f t="shared" si="0"/>
        <v>0</v>
      </c>
      <c r="H59" s="126">
        <f t="shared" si="1"/>
        <v>0</v>
      </c>
    </row>
    <row r="60" spans="1:8" ht="26.25">
      <c r="A60" s="77" t="s">
        <v>26</v>
      </c>
      <c r="B60" s="78" t="s">
        <v>103</v>
      </c>
      <c r="C60" s="108">
        <v>0</v>
      </c>
      <c r="D60" s="109">
        <v>0</v>
      </c>
      <c r="E60" s="108">
        <v>0</v>
      </c>
      <c r="F60" s="26"/>
      <c r="G60" s="125">
        <f t="shared" si="0"/>
        <v>0</v>
      </c>
      <c r="H60" s="126">
        <f t="shared" si="1"/>
        <v>0</v>
      </c>
    </row>
    <row r="61" spans="1:8" ht="12.75">
      <c r="A61" s="77" t="s">
        <v>27</v>
      </c>
      <c r="B61" s="78" t="s">
        <v>104</v>
      </c>
      <c r="C61" s="79">
        <v>0</v>
      </c>
      <c r="D61" s="81">
        <v>0</v>
      </c>
      <c r="E61" s="79">
        <v>802739</v>
      </c>
      <c r="F61" s="26"/>
      <c r="G61" s="125">
        <f t="shared" si="0"/>
        <v>0</v>
      </c>
      <c r="H61" s="126">
        <f t="shared" si="1"/>
        <v>0</v>
      </c>
    </row>
    <row r="62" spans="1:8" ht="12.75">
      <c r="A62" s="77" t="s">
        <v>28</v>
      </c>
      <c r="B62" s="78" t="s">
        <v>105</v>
      </c>
      <c r="C62" s="79">
        <v>0</v>
      </c>
      <c r="D62" s="81">
        <v>0</v>
      </c>
      <c r="E62" s="79">
        <v>459155</v>
      </c>
      <c r="F62" s="26"/>
      <c r="G62" s="125">
        <f t="shared" si="0"/>
        <v>0</v>
      </c>
      <c r="H62" s="126">
        <f t="shared" si="1"/>
        <v>0</v>
      </c>
    </row>
    <row r="63" spans="1:8" ht="12.75">
      <c r="A63" s="77" t="s">
        <v>420</v>
      </c>
      <c r="B63" s="78" t="s">
        <v>393</v>
      </c>
      <c r="C63" s="79">
        <v>0</v>
      </c>
      <c r="D63" s="81">
        <v>0</v>
      </c>
      <c r="E63" s="79">
        <v>1292161</v>
      </c>
      <c r="F63" s="26"/>
      <c r="G63" s="125">
        <f t="shared" si="0"/>
        <v>0</v>
      </c>
      <c r="H63" s="126">
        <f t="shared" si="1"/>
        <v>0</v>
      </c>
    </row>
    <row r="64" spans="1:8" ht="13.5">
      <c r="A64" s="73" t="s">
        <v>293</v>
      </c>
      <c r="B64" s="74" t="s">
        <v>106</v>
      </c>
      <c r="C64" s="75">
        <f>C65+C71+C74+C79+C86</f>
        <v>0</v>
      </c>
      <c r="D64" s="80">
        <f>D65+D71+D74+D79+D86</f>
        <v>0</v>
      </c>
      <c r="E64" s="75">
        <f>E65+E71+E74+E79+E86</f>
        <v>6587414</v>
      </c>
      <c r="F64" s="27"/>
      <c r="G64" s="125">
        <f t="shared" si="0"/>
        <v>0</v>
      </c>
      <c r="H64" s="126">
        <f t="shared" si="1"/>
        <v>0</v>
      </c>
    </row>
    <row r="65" spans="1:8" s="76" customFormat="1" ht="13.5">
      <c r="A65" s="73" t="s">
        <v>294</v>
      </c>
      <c r="B65" s="74" t="s">
        <v>107</v>
      </c>
      <c r="C65" s="75">
        <f>C66+C67+C68+C69+C70</f>
        <v>0</v>
      </c>
      <c r="D65" s="80">
        <f>D66+D67+D68+D69+D70</f>
        <v>0</v>
      </c>
      <c r="E65" s="75">
        <f>E66+E67+E68+E69+E70</f>
        <v>4261624</v>
      </c>
      <c r="F65" s="27"/>
      <c r="G65" s="125">
        <f t="shared" si="0"/>
        <v>0</v>
      </c>
      <c r="H65" s="126">
        <f t="shared" si="1"/>
        <v>0</v>
      </c>
    </row>
    <row r="66" spans="1:8" ht="12.75">
      <c r="A66" s="77" t="s">
        <v>29</v>
      </c>
      <c r="B66" s="78" t="s">
        <v>108</v>
      </c>
      <c r="C66" s="79">
        <v>0</v>
      </c>
      <c r="D66" s="81">
        <v>0</v>
      </c>
      <c r="E66" s="79">
        <v>807750</v>
      </c>
      <c r="F66" s="26"/>
      <c r="G66" s="125">
        <f t="shared" si="0"/>
        <v>0</v>
      </c>
      <c r="H66" s="126">
        <f t="shared" si="1"/>
        <v>0</v>
      </c>
    </row>
    <row r="67" spans="1:8" ht="26.25">
      <c r="A67" s="77" t="s">
        <v>30</v>
      </c>
      <c r="B67" s="78" t="s">
        <v>109</v>
      </c>
      <c r="C67" s="79">
        <v>0</v>
      </c>
      <c r="D67" s="81">
        <v>0</v>
      </c>
      <c r="E67" s="79">
        <v>77966</v>
      </c>
      <c r="F67" s="26"/>
      <c r="G67" s="125">
        <f t="shared" si="0"/>
        <v>0</v>
      </c>
      <c r="H67" s="126">
        <f t="shared" si="1"/>
        <v>0</v>
      </c>
    </row>
    <row r="68" spans="1:8" ht="12.75">
      <c r="A68" s="111" t="s">
        <v>450</v>
      </c>
      <c r="B68" s="110" t="s">
        <v>451</v>
      </c>
      <c r="C68" s="79">
        <v>0</v>
      </c>
      <c r="D68" s="81">
        <v>0</v>
      </c>
      <c r="E68" s="79">
        <v>143008</v>
      </c>
      <c r="F68" s="26"/>
      <c r="G68" s="125">
        <f t="shared" si="0"/>
        <v>0</v>
      </c>
      <c r="H68" s="126">
        <f t="shared" si="1"/>
        <v>0</v>
      </c>
    </row>
    <row r="69" spans="1:8" ht="26.25">
      <c r="A69" s="77" t="s">
        <v>31</v>
      </c>
      <c r="B69" s="78" t="s">
        <v>110</v>
      </c>
      <c r="C69" s="79">
        <v>0</v>
      </c>
      <c r="D69" s="81">
        <v>0</v>
      </c>
      <c r="E69" s="79">
        <v>42709</v>
      </c>
      <c r="F69" s="26"/>
      <c r="G69" s="125">
        <f t="shared" si="0"/>
        <v>0</v>
      </c>
      <c r="H69" s="126">
        <f t="shared" si="1"/>
        <v>0</v>
      </c>
    </row>
    <row r="70" spans="1:8" ht="12.75">
      <c r="A70" s="77" t="s">
        <v>32</v>
      </c>
      <c r="B70" s="78" t="s">
        <v>111</v>
      </c>
      <c r="C70" s="79">
        <v>0</v>
      </c>
      <c r="D70" s="81">
        <v>0</v>
      </c>
      <c r="E70" s="79">
        <v>3190191</v>
      </c>
      <c r="F70" s="26"/>
      <c r="G70" s="125">
        <f t="shared" si="0"/>
        <v>0</v>
      </c>
      <c r="H70" s="126">
        <f t="shared" si="1"/>
        <v>0</v>
      </c>
    </row>
    <row r="71" spans="1:8" s="76" customFormat="1" ht="13.5">
      <c r="A71" s="73" t="s">
        <v>295</v>
      </c>
      <c r="B71" s="74" t="s">
        <v>112</v>
      </c>
      <c r="C71" s="75">
        <f>C72+C73</f>
        <v>0</v>
      </c>
      <c r="D71" s="80">
        <f>D72+D73</f>
        <v>0</v>
      </c>
      <c r="E71" s="75">
        <f>E72+E73</f>
        <v>85452</v>
      </c>
      <c r="F71" s="27"/>
      <c r="G71" s="125">
        <f t="shared" si="0"/>
        <v>0</v>
      </c>
      <c r="H71" s="126">
        <f t="shared" si="1"/>
        <v>0</v>
      </c>
    </row>
    <row r="72" spans="1:8" ht="12.75">
      <c r="A72" s="77" t="s">
        <v>33</v>
      </c>
      <c r="B72" s="78" t="s">
        <v>113</v>
      </c>
      <c r="C72" s="79">
        <v>0</v>
      </c>
      <c r="D72" s="81">
        <v>0</v>
      </c>
      <c r="E72" s="79">
        <v>30012</v>
      </c>
      <c r="F72" s="26"/>
      <c r="G72" s="125">
        <f t="shared" si="0"/>
        <v>0</v>
      </c>
      <c r="H72" s="126">
        <f t="shared" si="1"/>
        <v>0</v>
      </c>
    </row>
    <row r="73" spans="1:8" ht="12.75">
      <c r="A73" s="77" t="s">
        <v>34</v>
      </c>
      <c r="B73" s="78" t="s">
        <v>114</v>
      </c>
      <c r="C73" s="79">
        <v>0</v>
      </c>
      <c r="D73" s="81">
        <v>0</v>
      </c>
      <c r="E73" s="79">
        <v>55440</v>
      </c>
      <c r="F73" s="26"/>
      <c r="G73" s="125">
        <f t="shared" si="0"/>
        <v>0</v>
      </c>
      <c r="H73" s="126">
        <f t="shared" si="1"/>
        <v>0</v>
      </c>
    </row>
    <row r="74" spans="1:8" s="76" customFormat="1" ht="13.5">
      <c r="A74" s="73" t="s">
        <v>296</v>
      </c>
      <c r="B74" s="74" t="s">
        <v>115</v>
      </c>
      <c r="C74" s="75">
        <f>C75+C76+C78</f>
        <v>0</v>
      </c>
      <c r="D74" s="80">
        <f>D75+D76+D78</f>
        <v>0</v>
      </c>
      <c r="E74" s="75">
        <f>E75+E76+E78</f>
        <v>1545690</v>
      </c>
      <c r="F74" s="27"/>
      <c r="G74" s="125">
        <f t="shared" si="0"/>
        <v>0</v>
      </c>
      <c r="H74" s="126">
        <f t="shared" si="1"/>
        <v>0</v>
      </c>
    </row>
    <row r="75" spans="1:8" ht="26.25">
      <c r="A75" s="77" t="s">
        <v>35</v>
      </c>
      <c r="B75" s="78" t="s">
        <v>424</v>
      </c>
      <c r="C75" s="79">
        <v>0</v>
      </c>
      <c r="D75" s="81">
        <v>0</v>
      </c>
      <c r="E75" s="79">
        <v>905662</v>
      </c>
      <c r="F75" s="26"/>
      <c r="G75" s="125">
        <f t="shared" si="0"/>
        <v>0</v>
      </c>
      <c r="H75" s="126">
        <f t="shared" si="1"/>
        <v>0</v>
      </c>
    </row>
    <row r="76" spans="1:8" ht="26.25">
      <c r="A76" s="77" t="s">
        <v>36</v>
      </c>
      <c r="B76" s="110" t="s">
        <v>479</v>
      </c>
      <c r="C76" s="79">
        <v>0</v>
      </c>
      <c r="D76" s="81">
        <v>0</v>
      </c>
      <c r="E76" s="79">
        <v>6793</v>
      </c>
      <c r="F76" s="26"/>
      <c r="G76" s="125">
        <f t="shared" si="0"/>
        <v>0</v>
      </c>
      <c r="H76" s="126">
        <f t="shared" si="1"/>
        <v>0</v>
      </c>
    </row>
    <row r="77" spans="1:8" ht="26.25" customHeight="1" hidden="1">
      <c r="A77" s="77" t="s">
        <v>340</v>
      </c>
      <c r="B77" s="78" t="s">
        <v>341</v>
      </c>
      <c r="C77" s="79"/>
      <c r="D77" s="81"/>
      <c r="E77" s="79"/>
      <c r="F77" s="26"/>
      <c r="G77" s="125">
        <f t="shared" si="0"/>
        <v>0</v>
      </c>
      <c r="H77" s="126">
        <f t="shared" si="1"/>
        <v>0</v>
      </c>
    </row>
    <row r="78" spans="1:8" ht="12.75">
      <c r="A78" s="77" t="s">
        <v>37</v>
      </c>
      <c r="B78" s="78" t="s">
        <v>116</v>
      </c>
      <c r="C78" s="79">
        <v>0</v>
      </c>
      <c r="D78" s="81">
        <v>0</v>
      </c>
      <c r="E78" s="79">
        <v>633235</v>
      </c>
      <c r="F78" s="26"/>
      <c r="G78" s="125">
        <f aca="true" t="shared" si="4" ref="G78:G143">D78/11</f>
        <v>0</v>
      </c>
      <c r="H78" s="126">
        <f aca="true" t="shared" si="5" ref="H78:H143">G78*12</f>
        <v>0</v>
      </c>
    </row>
    <row r="79" spans="1:8" s="76" customFormat="1" ht="13.5">
      <c r="A79" s="73" t="s">
        <v>297</v>
      </c>
      <c r="B79" s="74" t="s">
        <v>117</v>
      </c>
      <c r="C79" s="75">
        <f>C80+C81+C85+C82+C83+C84</f>
        <v>0</v>
      </c>
      <c r="D79" s="80">
        <f>D80+D81+D85+D82+D83+D84</f>
        <v>0</v>
      </c>
      <c r="E79" s="75">
        <f>E80+E81+E85+E82+E83+E84</f>
        <v>694448</v>
      </c>
      <c r="F79" s="27"/>
      <c r="G79" s="125">
        <f t="shared" si="4"/>
        <v>0</v>
      </c>
      <c r="H79" s="126">
        <f t="shared" si="5"/>
        <v>0</v>
      </c>
    </row>
    <row r="80" spans="1:8" s="76" customFormat="1" ht="18" customHeight="1">
      <c r="A80" s="111" t="s">
        <v>445</v>
      </c>
      <c r="B80" s="110" t="s">
        <v>444</v>
      </c>
      <c r="C80" s="113">
        <v>0</v>
      </c>
      <c r="D80" s="112">
        <v>0</v>
      </c>
      <c r="E80" s="113">
        <v>0</v>
      </c>
      <c r="F80" s="26"/>
      <c r="G80" s="125">
        <f t="shared" si="4"/>
        <v>0</v>
      </c>
      <c r="H80" s="126">
        <f t="shared" si="5"/>
        <v>0</v>
      </c>
    </row>
    <row r="81" spans="1:8" ht="12.75">
      <c r="A81" s="77" t="s">
        <v>57</v>
      </c>
      <c r="B81" s="78" t="s">
        <v>146</v>
      </c>
      <c r="C81" s="79">
        <v>0</v>
      </c>
      <c r="D81" s="81">
        <v>0</v>
      </c>
      <c r="E81" s="79">
        <v>515212</v>
      </c>
      <c r="F81" s="26"/>
      <c r="G81" s="125">
        <f t="shared" si="4"/>
        <v>0</v>
      </c>
      <c r="H81" s="126">
        <f t="shared" si="5"/>
        <v>0</v>
      </c>
    </row>
    <row r="82" spans="1:8" ht="12.75">
      <c r="A82" s="77" t="s">
        <v>421</v>
      </c>
      <c r="B82" s="78" t="s">
        <v>376</v>
      </c>
      <c r="C82" s="79">
        <v>0</v>
      </c>
      <c r="D82" s="81">
        <v>0</v>
      </c>
      <c r="E82" s="79">
        <v>134016</v>
      </c>
      <c r="F82" s="26"/>
      <c r="G82" s="125">
        <f t="shared" si="4"/>
        <v>0</v>
      </c>
      <c r="H82" s="126">
        <f t="shared" si="5"/>
        <v>0</v>
      </c>
    </row>
    <row r="83" spans="1:8" ht="26.25" hidden="1">
      <c r="A83" s="77" t="s">
        <v>378</v>
      </c>
      <c r="B83" s="78" t="s">
        <v>379</v>
      </c>
      <c r="C83" s="79"/>
      <c r="D83" s="81"/>
      <c r="E83" s="79"/>
      <c r="F83" s="26"/>
      <c r="G83" s="125">
        <f t="shared" si="4"/>
        <v>0</v>
      </c>
      <c r="H83" s="126">
        <f t="shared" si="5"/>
        <v>0</v>
      </c>
    </row>
    <row r="84" spans="1:8" ht="26.25" hidden="1">
      <c r="A84" s="77" t="s">
        <v>377</v>
      </c>
      <c r="B84" s="78" t="s">
        <v>380</v>
      </c>
      <c r="C84" s="79"/>
      <c r="D84" s="81"/>
      <c r="E84" s="79"/>
      <c r="F84" s="26"/>
      <c r="G84" s="125">
        <f t="shared" si="4"/>
        <v>0</v>
      </c>
      <c r="H84" s="126">
        <f t="shared" si="5"/>
        <v>0</v>
      </c>
    </row>
    <row r="85" spans="1:8" ht="12.75">
      <c r="A85" s="77" t="s">
        <v>38</v>
      </c>
      <c r="B85" s="78" t="s">
        <v>118</v>
      </c>
      <c r="C85" s="79">
        <v>0</v>
      </c>
      <c r="D85" s="81">
        <v>0</v>
      </c>
      <c r="E85" s="79">
        <v>45220</v>
      </c>
      <c r="F85" s="26"/>
      <c r="G85" s="125">
        <f t="shared" si="4"/>
        <v>0</v>
      </c>
      <c r="H85" s="126">
        <f t="shared" si="5"/>
        <v>0</v>
      </c>
    </row>
    <row r="86" spans="1:8" s="76" customFormat="1" ht="13.5">
      <c r="A86" s="73" t="s">
        <v>298</v>
      </c>
      <c r="B86" s="74" t="s">
        <v>119</v>
      </c>
      <c r="C86" s="80">
        <f>C87+C89+C90+C91+C88</f>
        <v>0</v>
      </c>
      <c r="D86" s="80">
        <f>D87+D89+D90+D91+D88</f>
        <v>0</v>
      </c>
      <c r="E86" s="75">
        <f>E87+E89+E90+E91+E88</f>
        <v>200</v>
      </c>
      <c r="F86" s="27"/>
      <c r="G86" s="125">
        <f t="shared" si="4"/>
        <v>0</v>
      </c>
      <c r="H86" s="126">
        <f t="shared" si="5"/>
        <v>0</v>
      </c>
    </row>
    <row r="87" spans="1:8" ht="12.75" hidden="1">
      <c r="A87" s="77" t="s">
        <v>39</v>
      </c>
      <c r="B87" s="78" t="s">
        <v>120</v>
      </c>
      <c r="C87" s="79"/>
      <c r="D87" s="81"/>
      <c r="E87" s="79"/>
      <c r="F87" s="26"/>
      <c r="G87" s="125">
        <f t="shared" si="4"/>
        <v>0</v>
      </c>
      <c r="H87" s="126">
        <f t="shared" si="5"/>
        <v>0</v>
      </c>
    </row>
    <row r="88" spans="1:8" ht="12.75">
      <c r="A88" s="111" t="s">
        <v>476</v>
      </c>
      <c r="B88" s="110" t="s">
        <v>475</v>
      </c>
      <c r="C88" s="79"/>
      <c r="D88" s="81">
        <v>0</v>
      </c>
      <c r="E88" s="79">
        <v>200</v>
      </c>
      <c r="F88" s="26"/>
      <c r="G88" s="125">
        <f t="shared" si="4"/>
        <v>0</v>
      </c>
      <c r="H88" s="126">
        <f t="shared" si="5"/>
        <v>0</v>
      </c>
    </row>
    <row r="89" spans="1:8" ht="26.25">
      <c r="A89" s="77" t="s">
        <v>55</v>
      </c>
      <c r="B89" s="78" t="s">
        <v>144</v>
      </c>
      <c r="C89" s="79">
        <v>0</v>
      </c>
      <c r="D89" s="81">
        <v>0</v>
      </c>
      <c r="E89" s="79">
        <v>-4587000</v>
      </c>
      <c r="F89" s="26"/>
      <c r="G89" s="125">
        <f t="shared" si="4"/>
        <v>0</v>
      </c>
      <c r="H89" s="126">
        <f t="shared" si="5"/>
        <v>0</v>
      </c>
    </row>
    <row r="90" spans="1:8" ht="12.75">
      <c r="A90" s="77" t="s">
        <v>56</v>
      </c>
      <c r="B90" s="78" t="s">
        <v>145</v>
      </c>
      <c r="C90" s="79">
        <v>0</v>
      </c>
      <c r="D90" s="81">
        <v>0</v>
      </c>
      <c r="E90" s="108">
        <v>4587000</v>
      </c>
      <c r="F90" s="26"/>
      <c r="G90" s="125">
        <f t="shared" si="4"/>
        <v>0</v>
      </c>
      <c r="H90" s="126">
        <f t="shared" si="5"/>
        <v>0</v>
      </c>
    </row>
    <row r="91" spans="1:8" ht="12.75" hidden="1">
      <c r="A91" s="77" t="s">
        <v>337</v>
      </c>
      <c r="B91" s="78" t="s">
        <v>336</v>
      </c>
      <c r="C91" s="79"/>
      <c r="D91" s="81"/>
      <c r="E91" s="79"/>
      <c r="F91" s="26"/>
      <c r="G91" s="125">
        <f t="shared" si="4"/>
        <v>0</v>
      </c>
      <c r="H91" s="126">
        <f t="shared" si="5"/>
        <v>0</v>
      </c>
    </row>
    <row r="92" spans="1:8" ht="13.5">
      <c r="A92" s="73" t="s">
        <v>299</v>
      </c>
      <c r="B92" s="74" t="s">
        <v>121</v>
      </c>
      <c r="C92" s="80">
        <f>C93</f>
        <v>0</v>
      </c>
      <c r="D92" s="80">
        <f>D93</f>
        <v>0</v>
      </c>
      <c r="E92" s="75">
        <f>E93</f>
        <v>3347</v>
      </c>
      <c r="F92" s="27"/>
      <c r="G92" s="125">
        <f t="shared" si="4"/>
        <v>0</v>
      </c>
      <c r="H92" s="126">
        <f t="shared" si="5"/>
        <v>0</v>
      </c>
    </row>
    <row r="93" spans="1:8" s="76" customFormat="1" ht="13.5">
      <c r="A93" s="73" t="s">
        <v>300</v>
      </c>
      <c r="B93" s="74" t="s">
        <v>122</v>
      </c>
      <c r="C93" s="75">
        <f>C95+C96</f>
        <v>0</v>
      </c>
      <c r="D93" s="80">
        <f>D95+D96</f>
        <v>0</v>
      </c>
      <c r="E93" s="75">
        <f>E94+E96+E97+E98+E95</f>
        <v>3347</v>
      </c>
      <c r="F93" s="27"/>
      <c r="G93" s="125">
        <f t="shared" si="4"/>
        <v>0</v>
      </c>
      <c r="H93" s="126">
        <f t="shared" si="5"/>
        <v>0</v>
      </c>
    </row>
    <row r="94" spans="1:8" ht="18.75" customHeight="1" hidden="1">
      <c r="A94" s="77" t="s">
        <v>40</v>
      </c>
      <c r="B94" s="78" t="s">
        <v>123</v>
      </c>
      <c r="C94" s="79"/>
      <c r="D94" s="81"/>
      <c r="E94" s="79"/>
      <c r="F94" s="26"/>
      <c r="G94" s="125">
        <f t="shared" si="4"/>
        <v>0</v>
      </c>
      <c r="H94" s="126">
        <f t="shared" si="5"/>
        <v>0</v>
      </c>
    </row>
    <row r="95" spans="1:8" ht="18.75" customHeight="1">
      <c r="A95" s="111" t="s">
        <v>477</v>
      </c>
      <c r="B95" s="110" t="s">
        <v>123</v>
      </c>
      <c r="C95" s="79">
        <v>0</v>
      </c>
      <c r="D95" s="81">
        <v>0</v>
      </c>
      <c r="E95" s="79">
        <v>357</v>
      </c>
      <c r="F95" s="26"/>
      <c r="G95" s="125">
        <f t="shared" si="4"/>
        <v>0</v>
      </c>
      <c r="H95" s="126">
        <f t="shared" si="5"/>
        <v>0</v>
      </c>
    </row>
    <row r="96" spans="1:8" ht="12.75">
      <c r="A96" s="77" t="s">
        <v>41</v>
      </c>
      <c r="B96" s="78" t="s">
        <v>124</v>
      </c>
      <c r="C96" s="79">
        <v>0</v>
      </c>
      <c r="D96" s="81">
        <v>0</v>
      </c>
      <c r="E96" s="79">
        <v>2990</v>
      </c>
      <c r="F96" s="26"/>
      <c r="G96" s="125">
        <f t="shared" si="4"/>
        <v>0</v>
      </c>
      <c r="H96" s="126">
        <f t="shared" si="5"/>
        <v>0</v>
      </c>
    </row>
    <row r="97" spans="1:8" ht="26.25">
      <c r="A97" s="77" t="s">
        <v>42</v>
      </c>
      <c r="B97" s="78" t="s">
        <v>125</v>
      </c>
      <c r="C97" s="79">
        <v>0</v>
      </c>
      <c r="D97" s="81">
        <v>0</v>
      </c>
      <c r="E97" s="79">
        <v>0</v>
      </c>
      <c r="F97" s="26"/>
      <c r="G97" s="125">
        <f t="shared" si="4"/>
        <v>0</v>
      </c>
      <c r="H97" s="126">
        <f t="shared" si="5"/>
        <v>0</v>
      </c>
    </row>
    <row r="98" spans="1:8" ht="12.75" hidden="1">
      <c r="A98" s="77" t="s">
        <v>58</v>
      </c>
      <c r="B98" s="78" t="s">
        <v>147</v>
      </c>
      <c r="C98" s="79"/>
      <c r="D98" s="81"/>
      <c r="E98" s="79"/>
      <c r="F98" s="26"/>
      <c r="G98" s="125">
        <f t="shared" si="4"/>
        <v>0</v>
      </c>
      <c r="H98" s="126">
        <f t="shared" si="5"/>
        <v>0</v>
      </c>
    </row>
    <row r="99" spans="1:8" ht="14.25" customHeight="1">
      <c r="A99" s="73" t="s">
        <v>43</v>
      </c>
      <c r="B99" s="74" t="s">
        <v>126</v>
      </c>
      <c r="C99" s="75">
        <f>C101+C112</f>
        <v>0</v>
      </c>
      <c r="D99" s="80">
        <f>D101+D112</f>
        <v>0</v>
      </c>
      <c r="E99" s="75">
        <f>E101+E112</f>
        <v>1890722</v>
      </c>
      <c r="F99" s="27"/>
      <c r="G99" s="125">
        <f t="shared" si="4"/>
        <v>0</v>
      </c>
      <c r="H99" s="126">
        <f t="shared" si="5"/>
        <v>0</v>
      </c>
    </row>
    <row r="100" spans="1:8" ht="12.75" customHeight="1" hidden="1">
      <c r="A100" s="77" t="s">
        <v>301</v>
      </c>
      <c r="B100" s="78" t="s">
        <v>127</v>
      </c>
      <c r="C100" s="79"/>
      <c r="D100" s="81"/>
      <c r="E100" s="79"/>
      <c r="F100" s="27"/>
      <c r="G100" s="125">
        <f t="shared" si="4"/>
        <v>0</v>
      </c>
      <c r="H100" s="126">
        <f t="shared" si="5"/>
        <v>0</v>
      </c>
    </row>
    <row r="101" spans="1:8" s="76" customFormat="1" ht="13.5">
      <c r="A101" s="73" t="s">
        <v>302</v>
      </c>
      <c r="B101" s="74" t="s">
        <v>128</v>
      </c>
      <c r="C101" s="75">
        <f>C106+C107+C108+C109+C110+C111</f>
        <v>0</v>
      </c>
      <c r="D101" s="80">
        <f>D106+D107+D108+D109+D110+D111</f>
        <v>0</v>
      </c>
      <c r="E101" s="75">
        <f>E106+E107+E108+E109+E110+E111</f>
        <v>1890722</v>
      </c>
      <c r="F101" s="27"/>
      <c r="G101" s="125">
        <f t="shared" si="4"/>
        <v>0</v>
      </c>
      <c r="H101" s="126">
        <f t="shared" si="5"/>
        <v>0</v>
      </c>
    </row>
    <row r="102" spans="1:8" s="76" customFormat="1" ht="13.5" hidden="1">
      <c r="A102" s="77" t="s">
        <v>426</v>
      </c>
      <c r="B102" s="78" t="s">
        <v>425</v>
      </c>
      <c r="C102" s="75"/>
      <c r="D102" s="80"/>
      <c r="E102" s="79"/>
      <c r="F102" s="26"/>
      <c r="G102" s="125">
        <f t="shared" si="4"/>
        <v>0</v>
      </c>
      <c r="H102" s="126">
        <f t="shared" si="5"/>
        <v>0</v>
      </c>
    </row>
    <row r="103" spans="1:8" ht="26.25" hidden="1">
      <c r="A103" s="77" t="s">
        <v>371</v>
      </c>
      <c r="B103" s="78" t="s">
        <v>370</v>
      </c>
      <c r="C103" s="79"/>
      <c r="D103" s="81"/>
      <c r="E103" s="79"/>
      <c r="F103" s="26"/>
      <c r="G103" s="125">
        <f t="shared" si="4"/>
        <v>0</v>
      </c>
      <c r="H103" s="126">
        <f t="shared" si="5"/>
        <v>0</v>
      </c>
    </row>
    <row r="104" spans="1:8" ht="26.25" hidden="1">
      <c r="A104" s="77" t="s">
        <v>44</v>
      </c>
      <c r="B104" s="78" t="s">
        <v>129</v>
      </c>
      <c r="C104" s="79"/>
      <c r="D104" s="81"/>
      <c r="E104" s="79"/>
      <c r="F104" s="26"/>
      <c r="G104" s="125">
        <f t="shared" si="4"/>
        <v>0</v>
      </c>
      <c r="H104" s="126">
        <f t="shared" si="5"/>
        <v>0</v>
      </c>
    </row>
    <row r="105" spans="1:8" ht="39" hidden="1">
      <c r="A105" s="77" t="s">
        <v>45</v>
      </c>
      <c r="B105" s="78" t="s">
        <v>130</v>
      </c>
      <c r="C105" s="79"/>
      <c r="D105" s="81"/>
      <c r="E105" s="79"/>
      <c r="F105" s="26"/>
      <c r="G105" s="125">
        <f t="shared" si="4"/>
        <v>0</v>
      </c>
      <c r="H105" s="126">
        <f t="shared" si="5"/>
        <v>0</v>
      </c>
    </row>
    <row r="106" spans="1:8" ht="12.75">
      <c r="A106" s="111" t="s">
        <v>426</v>
      </c>
      <c r="B106" s="110" t="s">
        <v>425</v>
      </c>
      <c r="C106" s="79"/>
      <c r="D106" s="81">
        <v>0</v>
      </c>
      <c r="E106" s="79">
        <v>0</v>
      </c>
      <c r="F106" s="26"/>
      <c r="G106" s="125">
        <f t="shared" si="4"/>
        <v>0</v>
      </c>
      <c r="H106" s="126">
        <f t="shared" si="5"/>
        <v>0</v>
      </c>
    </row>
    <row r="107" spans="1:8" ht="26.25">
      <c r="A107" s="77" t="s">
        <v>46</v>
      </c>
      <c r="B107" s="78" t="s">
        <v>131</v>
      </c>
      <c r="C107" s="79">
        <v>0</v>
      </c>
      <c r="D107" s="81">
        <v>0</v>
      </c>
      <c r="E107" s="79">
        <v>309</v>
      </c>
      <c r="F107" s="26"/>
      <c r="G107" s="125">
        <f t="shared" si="4"/>
        <v>0</v>
      </c>
      <c r="H107" s="126">
        <f t="shared" si="5"/>
        <v>0</v>
      </c>
    </row>
    <row r="108" spans="1:8" ht="26.25" hidden="1">
      <c r="A108" s="111" t="s">
        <v>452</v>
      </c>
      <c r="B108" s="110" t="s">
        <v>453</v>
      </c>
      <c r="C108" s="79"/>
      <c r="D108" s="81"/>
      <c r="E108" s="79"/>
      <c r="F108" s="26"/>
      <c r="G108" s="125">
        <f t="shared" si="4"/>
        <v>0</v>
      </c>
      <c r="H108" s="126">
        <f t="shared" si="5"/>
        <v>0</v>
      </c>
    </row>
    <row r="109" spans="1:8" ht="12.75">
      <c r="A109" s="77" t="s">
        <v>47</v>
      </c>
      <c r="B109" s="78" t="s">
        <v>132</v>
      </c>
      <c r="C109" s="79">
        <v>0</v>
      </c>
      <c r="D109" s="81">
        <v>0</v>
      </c>
      <c r="E109" s="79">
        <v>1773833</v>
      </c>
      <c r="F109" s="26"/>
      <c r="G109" s="125">
        <f t="shared" si="4"/>
        <v>0</v>
      </c>
      <c r="H109" s="126">
        <f t="shared" si="5"/>
        <v>0</v>
      </c>
    </row>
    <row r="110" spans="1:8" ht="12.75">
      <c r="A110" s="77" t="s">
        <v>440</v>
      </c>
      <c r="B110" s="78" t="s">
        <v>439</v>
      </c>
      <c r="C110" s="79">
        <v>0</v>
      </c>
      <c r="D110" s="81">
        <v>0</v>
      </c>
      <c r="E110" s="79">
        <v>64410</v>
      </c>
      <c r="F110" s="26"/>
      <c r="G110" s="125">
        <f t="shared" si="4"/>
        <v>0</v>
      </c>
      <c r="H110" s="126">
        <f t="shared" si="5"/>
        <v>0</v>
      </c>
    </row>
    <row r="111" spans="1:8" ht="46.5" customHeight="1">
      <c r="A111" s="111" t="s">
        <v>464</v>
      </c>
      <c r="B111" s="110" t="s">
        <v>458</v>
      </c>
      <c r="C111" s="79">
        <v>0</v>
      </c>
      <c r="D111" s="81">
        <v>0</v>
      </c>
      <c r="E111" s="79">
        <v>52170</v>
      </c>
      <c r="F111" s="26"/>
      <c r="G111" s="125">
        <f t="shared" si="4"/>
        <v>0</v>
      </c>
      <c r="H111" s="126">
        <f t="shared" si="5"/>
        <v>0</v>
      </c>
    </row>
    <row r="112" spans="1:8" s="76" customFormat="1" ht="13.5">
      <c r="A112" s="73" t="s">
        <v>303</v>
      </c>
      <c r="B112" s="74" t="s">
        <v>133</v>
      </c>
      <c r="C112" s="75">
        <f>C113+C114+C115</f>
        <v>0</v>
      </c>
      <c r="D112" s="80">
        <f>D113+D114+D115</f>
        <v>0</v>
      </c>
      <c r="E112" s="75">
        <f>E113+E114+E115</f>
        <v>0</v>
      </c>
      <c r="F112" s="27"/>
      <c r="G112" s="125">
        <f t="shared" si="4"/>
        <v>0</v>
      </c>
      <c r="H112" s="126">
        <f t="shared" si="5"/>
        <v>0</v>
      </c>
    </row>
    <row r="113" spans="1:8" ht="39" hidden="1">
      <c r="A113" s="77" t="s">
        <v>48</v>
      </c>
      <c r="B113" s="78" t="s">
        <v>134</v>
      </c>
      <c r="C113" s="79"/>
      <c r="D113" s="81"/>
      <c r="E113" s="79"/>
      <c r="F113" s="26"/>
      <c r="G113" s="125">
        <f t="shared" si="4"/>
        <v>0</v>
      </c>
      <c r="H113" s="126">
        <f t="shared" si="5"/>
        <v>0</v>
      </c>
    </row>
    <row r="114" spans="1:8" ht="26.25" hidden="1">
      <c r="A114" s="77" t="s">
        <v>332</v>
      </c>
      <c r="B114" s="78" t="s">
        <v>333</v>
      </c>
      <c r="C114" s="79"/>
      <c r="D114" s="81"/>
      <c r="E114" s="79"/>
      <c r="F114" s="26"/>
      <c r="G114" s="125">
        <f t="shared" si="4"/>
        <v>0</v>
      </c>
      <c r="H114" s="126">
        <f t="shared" si="5"/>
        <v>0</v>
      </c>
    </row>
    <row r="115" spans="1:8" ht="39">
      <c r="A115" s="111" t="s">
        <v>473</v>
      </c>
      <c r="B115" s="110" t="s">
        <v>472</v>
      </c>
      <c r="C115" s="79">
        <v>0</v>
      </c>
      <c r="D115" s="81">
        <v>0</v>
      </c>
      <c r="E115" s="79">
        <v>0</v>
      </c>
      <c r="F115" s="26"/>
      <c r="G115" s="125">
        <f t="shared" si="4"/>
        <v>0</v>
      </c>
      <c r="H115" s="126">
        <f t="shared" si="5"/>
        <v>0</v>
      </c>
    </row>
    <row r="116" spans="1:8" s="76" customFormat="1" ht="13.5">
      <c r="A116" s="73" t="s">
        <v>304</v>
      </c>
      <c r="B116" s="74" t="s">
        <v>135</v>
      </c>
      <c r="C116" s="75">
        <f>C117+C121</f>
        <v>0</v>
      </c>
      <c r="D116" s="80">
        <f>D117+D121</f>
        <v>0</v>
      </c>
      <c r="E116" s="75">
        <f>E117+E121</f>
        <v>0</v>
      </c>
      <c r="F116" s="26"/>
      <c r="G116" s="125">
        <f t="shared" si="4"/>
        <v>0</v>
      </c>
      <c r="H116" s="126">
        <f t="shared" si="5"/>
        <v>0</v>
      </c>
    </row>
    <row r="117" spans="1:8" ht="12.75">
      <c r="A117" s="77" t="s">
        <v>49</v>
      </c>
      <c r="B117" s="78" t="s">
        <v>136</v>
      </c>
      <c r="C117" s="79">
        <f>C118+C119+C120</f>
        <v>0</v>
      </c>
      <c r="D117" s="81">
        <f>D118+D119+D125</f>
        <v>0</v>
      </c>
      <c r="E117" s="79">
        <f>E118+E119</f>
        <v>0</v>
      </c>
      <c r="F117" s="26"/>
      <c r="G117" s="125">
        <f t="shared" si="4"/>
        <v>0</v>
      </c>
      <c r="H117" s="126">
        <f t="shared" si="5"/>
        <v>0</v>
      </c>
    </row>
    <row r="118" spans="1:8" ht="12.75" hidden="1">
      <c r="A118" s="77" t="s">
        <v>50</v>
      </c>
      <c r="B118" s="78" t="s">
        <v>137</v>
      </c>
      <c r="C118" s="79"/>
      <c r="D118" s="81"/>
      <c r="E118" s="79">
        <v>0</v>
      </c>
      <c r="F118" s="26"/>
      <c r="G118" s="125">
        <f t="shared" si="4"/>
        <v>0</v>
      </c>
      <c r="H118" s="126">
        <f t="shared" si="5"/>
        <v>0</v>
      </c>
    </row>
    <row r="119" spans="1:8" ht="12.75" hidden="1">
      <c r="A119" s="77" t="s">
        <v>51</v>
      </c>
      <c r="B119" s="78" t="s">
        <v>138</v>
      </c>
      <c r="C119" s="79"/>
      <c r="D119" s="81"/>
      <c r="E119" s="79"/>
      <c r="F119" s="26"/>
      <c r="G119" s="125">
        <f t="shared" si="4"/>
        <v>0</v>
      </c>
      <c r="H119" s="126">
        <f t="shared" si="5"/>
        <v>0</v>
      </c>
    </row>
    <row r="120" spans="1:8" ht="12.75">
      <c r="A120" s="77" t="s">
        <v>52</v>
      </c>
      <c r="B120" s="78" t="s">
        <v>139</v>
      </c>
      <c r="C120" s="79">
        <v>0</v>
      </c>
      <c r="D120" s="81">
        <v>0</v>
      </c>
      <c r="E120" s="79">
        <v>0</v>
      </c>
      <c r="F120" s="26"/>
      <c r="G120" s="125">
        <f t="shared" si="4"/>
        <v>0</v>
      </c>
      <c r="H120" s="126">
        <f t="shared" si="5"/>
        <v>0</v>
      </c>
    </row>
    <row r="121" spans="1:8" ht="12.75" hidden="1">
      <c r="A121" s="77" t="s">
        <v>53</v>
      </c>
      <c r="B121" s="78" t="s">
        <v>140</v>
      </c>
      <c r="C121" s="79"/>
      <c r="D121" s="81"/>
      <c r="E121" s="79"/>
      <c r="F121" s="26"/>
      <c r="G121" s="125">
        <f t="shared" si="4"/>
        <v>0</v>
      </c>
      <c r="H121" s="126">
        <f t="shared" si="5"/>
        <v>0</v>
      </c>
    </row>
    <row r="122" spans="1:8" ht="12.75" hidden="1">
      <c r="A122" s="77" t="s">
        <v>50</v>
      </c>
      <c r="B122" s="78" t="s">
        <v>141</v>
      </c>
      <c r="C122" s="79"/>
      <c r="D122" s="81"/>
      <c r="E122" s="79"/>
      <c r="F122" s="26"/>
      <c r="G122" s="125">
        <f t="shared" si="4"/>
        <v>0</v>
      </c>
      <c r="H122" s="126">
        <f t="shared" si="5"/>
        <v>0</v>
      </c>
    </row>
    <row r="123" spans="1:8" ht="12.75" hidden="1">
      <c r="A123" s="77" t="s">
        <v>51</v>
      </c>
      <c r="B123" s="78" t="s">
        <v>142</v>
      </c>
      <c r="C123" s="79"/>
      <c r="D123" s="81"/>
      <c r="E123" s="79"/>
      <c r="F123" s="26"/>
      <c r="G123" s="125">
        <f t="shared" si="4"/>
        <v>0</v>
      </c>
      <c r="H123" s="126">
        <f t="shared" si="5"/>
        <v>0</v>
      </c>
    </row>
    <row r="124" spans="1:8" ht="12.75" hidden="1">
      <c r="A124" s="77" t="s">
        <v>54</v>
      </c>
      <c r="B124" s="78" t="s">
        <v>143</v>
      </c>
      <c r="C124" s="79"/>
      <c r="D124" s="81"/>
      <c r="E124" s="79"/>
      <c r="F124" s="26"/>
      <c r="G124" s="125">
        <f t="shared" si="4"/>
        <v>0</v>
      </c>
      <c r="H124" s="126">
        <f t="shared" si="5"/>
        <v>0</v>
      </c>
    </row>
    <row r="125" spans="1:8" ht="12.75" hidden="1">
      <c r="A125" s="111" t="s">
        <v>462</v>
      </c>
      <c r="B125" s="110" t="s">
        <v>139</v>
      </c>
      <c r="C125" s="79"/>
      <c r="D125" s="81"/>
      <c r="E125" s="79">
        <v>0</v>
      </c>
      <c r="F125" s="26"/>
      <c r="G125" s="125">
        <f t="shared" si="4"/>
        <v>0</v>
      </c>
      <c r="H125" s="126">
        <f t="shared" si="5"/>
        <v>0</v>
      </c>
    </row>
    <row r="126" spans="1:8" ht="13.5" hidden="1">
      <c r="A126" s="117" t="s">
        <v>457</v>
      </c>
      <c r="B126" s="118" t="s">
        <v>455</v>
      </c>
      <c r="C126" s="119">
        <f>C127</f>
        <v>0</v>
      </c>
      <c r="D126" s="138">
        <f>D127</f>
        <v>0</v>
      </c>
      <c r="E126" s="119">
        <f>E127</f>
        <v>0</v>
      </c>
      <c r="F126" s="26"/>
      <c r="G126" s="125">
        <f t="shared" si="4"/>
        <v>0</v>
      </c>
      <c r="H126" s="126">
        <f t="shared" si="5"/>
        <v>0</v>
      </c>
    </row>
    <row r="127" spans="1:8" ht="19.5" customHeight="1" hidden="1">
      <c r="A127" s="111" t="s">
        <v>463</v>
      </c>
      <c r="B127" s="110" t="s">
        <v>456</v>
      </c>
      <c r="C127" s="79"/>
      <c r="D127" s="81"/>
      <c r="E127" s="79"/>
      <c r="F127" s="26"/>
      <c r="G127" s="125">
        <f t="shared" si="4"/>
        <v>0</v>
      </c>
      <c r="H127" s="126">
        <f t="shared" si="5"/>
        <v>0</v>
      </c>
    </row>
    <row r="128" spans="1:8" ht="19.5" customHeight="1">
      <c r="A128" s="134" t="s">
        <v>490</v>
      </c>
      <c r="B128" s="135" t="s">
        <v>455</v>
      </c>
      <c r="C128" s="136">
        <f>C129</f>
        <v>0</v>
      </c>
      <c r="D128" s="139">
        <f>D129</f>
        <v>0</v>
      </c>
      <c r="E128" s="136">
        <f>E129</f>
        <v>450</v>
      </c>
      <c r="F128" s="26"/>
      <c r="G128" s="125"/>
      <c r="H128" s="126"/>
    </row>
    <row r="129" spans="1:8" ht="19.5" customHeight="1">
      <c r="A129" s="111" t="s">
        <v>491</v>
      </c>
      <c r="B129" s="110" t="s">
        <v>492</v>
      </c>
      <c r="C129" s="79">
        <v>0</v>
      </c>
      <c r="D129" s="81">
        <v>0</v>
      </c>
      <c r="E129" s="79">
        <v>450</v>
      </c>
      <c r="F129" s="26"/>
      <c r="G129" s="125"/>
      <c r="H129" s="126"/>
    </row>
    <row r="130" spans="1:8" ht="13.5">
      <c r="A130" s="114" t="s">
        <v>459</v>
      </c>
      <c r="B130" s="115" t="s">
        <v>470</v>
      </c>
      <c r="C130" s="116">
        <f>C131+C134</f>
        <v>0</v>
      </c>
      <c r="D130" s="116">
        <f>D131+D134</f>
        <v>0</v>
      </c>
      <c r="E130" s="119">
        <f>E131+E134</f>
        <v>166225</v>
      </c>
      <c r="F130" s="27"/>
      <c r="G130" s="125">
        <f t="shared" si="4"/>
        <v>0</v>
      </c>
      <c r="H130" s="126">
        <f t="shared" si="5"/>
        <v>0</v>
      </c>
    </row>
    <row r="131" spans="1:8" ht="12.75">
      <c r="A131" s="111" t="s">
        <v>49</v>
      </c>
      <c r="B131" s="110" t="s">
        <v>465</v>
      </c>
      <c r="C131" s="113">
        <f>C132+C133</f>
        <v>0</v>
      </c>
      <c r="D131" s="112">
        <f>D132+D133</f>
        <v>0</v>
      </c>
      <c r="E131" s="113">
        <f>E132+E133</f>
        <v>119250</v>
      </c>
      <c r="F131" s="26"/>
      <c r="G131" s="125">
        <f t="shared" si="4"/>
        <v>0</v>
      </c>
      <c r="H131" s="126">
        <f t="shared" si="5"/>
        <v>0</v>
      </c>
    </row>
    <row r="132" spans="1:8" ht="12.75">
      <c r="A132" s="111" t="s">
        <v>468</v>
      </c>
      <c r="B132" s="110" t="s">
        <v>466</v>
      </c>
      <c r="C132" s="113">
        <v>0</v>
      </c>
      <c r="D132" s="112">
        <v>0</v>
      </c>
      <c r="E132" s="113">
        <v>0</v>
      </c>
      <c r="F132" s="26"/>
      <c r="G132" s="125">
        <f t="shared" si="4"/>
        <v>0</v>
      </c>
      <c r="H132" s="126">
        <f t="shared" si="5"/>
        <v>0</v>
      </c>
    </row>
    <row r="133" spans="1:8" ht="12.75">
      <c r="A133" s="111" t="s">
        <v>469</v>
      </c>
      <c r="B133" s="110" t="s">
        <v>467</v>
      </c>
      <c r="C133" s="113">
        <v>0</v>
      </c>
      <c r="D133" s="112">
        <v>0</v>
      </c>
      <c r="E133" s="113">
        <v>119250</v>
      </c>
      <c r="F133" s="26"/>
      <c r="G133" s="125">
        <f t="shared" si="4"/>
        <v>0</v>
      </c>
      <c r="H133" s="126">
        <f t="shared" si="5"/>
        <v>0</v>
      </c>
    </row>
    <row r="134" spans="1:8" ht="12.75">
      <c r="A134" s="120" t="s">
        <v>53</v>
      </c>
      <c r="B134" s="120">
        <v>480202</v>
      </c>
      <c r="C134" s="121">
        <f>C135+C136</f>
        <v>0</v>
      </c>
      <c r="D134" s="123">
        <f>D135+D136</f>
        <v>0</v>
      </c>
      <c r="E134" s="121">
        <f>E135+E136</f>
        <v>46975</v>
      </c>
      <c r="F134" s="26"/>
      <c r="G134" s="125">
        <f t="shared" si="4"/>
        <v>0</v>
      </c>
      <c r="H134" s="126">
        <f t="shared" si="5"/>
        <v>0</v>
      </c>
    </row>
    <row r="135" spans="1:8" ht="12.75">
      <c r="A135" s="111" t="s">
        <v>468</v>
      </c>
      <c r="B135" s="120">
        <v>48020201</v>
      </c>
      <c r="C135" s="123">
        <v>0</v>
      </c>
      <c r="D135" s="123">
        <v>0</v>
      </c>
      <c r="E135" s="121">
        <v>8520</v>
      </c>
      <c r="F135" s="26"/>
      <c r="G135" s="125">
        <f t="shared" si="4"/>
        <v>0</v>
      </c>
      <c r="H135" s="126">
        <f t="shared" si="5"/>
        <v>0</v>
      </c>
    </row>
    <row r="136" spans="1:8" ht="12.75">
      <c r="A136" s="111" t="s">
        <v>471</v>
      </c>
      <c r="B136" s="120">
        <v>48020203</v>
      </c>
      <c r="C136" s="123">
        <v>0</v>
      </c>
      <c r="D136" s="123">
        <v>0</v>
      </c>
      <c r="E136" s="121">
        <v>38455</v>
      </c>
      <c r="F136" s="26"/>
      <c r="G136" s="125">
        <f t="shared" si="4"/>
        <v>0</v>
      </c>
      <c r="H136" s="126">
        <f t="shared" si="5"/>
        <v>0</v>
      </c>
    </row>
    <row r="137" spans="1:8" s="76" customFormat="1" ht="13.5">
      <c r="A137" s="82" t="s">
        <v>170</v>
      </c>
      <c r="B137" s="74" t="s">
        <v>171</v>
      </c>
      <c r="C137" s="83">
        <f>C138+C153+C155+C156</f>
        <v>0</v>
      </c>
      <c r="D137" s="83">
        <f>D138+D153+D155+D156</f>
        <v>0</v>
      </c>
      <c r="E137" s="89">
        <f>E138+E153+E155+E156</f>
        <v>69144053</v>
      </c>
      <c r="F137" s="27"/>
      <c r="G137" s="125">
        <f t="shared" si="4"/>
        <v>0</v>
      </c>
      <c r="H137" s="126">
        <f t="shared" si="5"/>
        <v>0</v>
      </c>
    </row>
    <row r="138" spans="1:8" ht="12.75">
      <c r="A138" s="84" t="s">
        <v>305</v>
      </c>
      <c r="B138" s="78" t="s">
        <v>148</v>
      </c>
      <c r="C138" s="85">
        <f>C139+C140+C141+C142+C143+C144+C147+C148+C149+C150+C151+C146</f>
        <v>0</v>
      </c>
      <c r="D138" s="85">
        <f>D139+D140+D141+D142+D143+D144+D147+D148+D149+D150+D151+D146</f>
        <v>0</v>
      </c>
      <c r="E138" s="86">
        <f>E139+E140+E141+E142+E143+E144+E147+E148+E149+E150+E151+E146</f>
        <v>62266622</v>
      </c>
      <c r="F138" s="26"/>
      <c r="G138" s="125">
        <f t="shared" si="4"/>
        <v>0</v>
      </c>
      <c r="H138" s="126">
        <f t="shared" si="5"/>
        <v>0</v>
      </c>
    </row>
    <row r="139" spans="1:8" ht="12.75">
      <c r="A139" s="84" t="s">
        <v>149</v>
      </c>
      <c r="B139" s="78" t="s">
        <v>150</v>
      </c>
      <c r="C139" s="85">
        <f>C159+C170+C181+C189+C203+C210+C223+C237</f>
        <v>0</v>
      </c>
      <c r="D139" s="85">
        <f>D159+D170+D181+D189+D203+D210+D223+D237</f>
        <v>0</v>
      </c>
      <c r="E139" s="86">
        <f>E159+E170+E181+E189+E203+E210+E223+E237</f>
        <v>22966870</v>
      </c>
      <c r="F139" s="26"/>
      <c r="G139" s="125">
        <f t="shared" si="4"/>
        <v>0</v>
      </c>
      <c r="H139" s="126">
        <f t="shared" si="5"/>
        <v>0</v>
      </c>
    </row>
    <row r="140" spans="1:8" ht="12.75">
      <c r="A140" s="84" t="s">
        <v>151</v>
      </c>
      <c r="B140" s="78" t="s">
        <v>152</v>
      </c>
      <c r="C140" s="85">
        <f>C160+C171+C177+C182+C190+C204+C211+C224+C238+C248+C256+C272</f>
        <v>0</v>
      </c>
      <c r="D140" s="85">
        <f>D160+D171+D177+D182+D190+D204+D211+D224+D238+D248+D256+D272</f>
        <v>0</v>
      </c>
      <c r="E140" s="86">
        <f>E160+E171+E177+E182+E190+E204+E211+E224+E238+E248+E256+E272</f>
        <v>26481037</v>
      </c>
      <c r="F140" s="26"/>
      <c r="G140" s="125">
        <f t="shared" si="4"/>
        <v>0</v>
      </c>
      <c r="H140" s="126">
        <f t="shared" si="5"/>
        <v>0</v>
      </c>
    </row>
    <row r="141" spans="1:8" ht="12.75">
      <c r="A141" s="84" t="s">
        <v>153</v>
      </c>
      <c r="B141" s="78" t="s">
        <v>154</v>
      </c>
      <c r="C141" s="86">
        <f>C178</f>
        <v>0</v>
      </c>
      <c r="D141" s="85">
        <f>D178</f>
        <v>0</v>
      </c>
      <c r="E141" s="86">
        <f>E178</f>
        <v>460760</v>
      </c>
      <c r="F141" s="26"/>
      <c r="G141" s="125">
        <f t="shared" si="4"/>
        <v>0</v>
      </c>
      <c r="H141" s="126">
        <f t="shared" si="5"/>
        <v>0</v>
      </c>
    </row>
    <row r="142" spans="1:8" ht="12.75">
      <c r="A142" s="84" t="s">
        <v>155</v>
      </c>
      <c r="B142" s="78" t="s">
        <v>156</v>
      </c>
      <c r="C142" s="85">
        <f>C225+C273</f>
        <v>0</v>
      </c>
      <c r="D142" s="85">
        <f>D225+D273</f>
        <v>0</v>
      </c>
      <c r="E142" s="86">
        <f>E225+E273</f>
        <v>5494192</v>
      </c>
      <c r="F142" s="26"/>
      <c r="G142" s="125">
        <f t="shared" si="4"/>
        <v>0</v>
      </c>
      <c r="H142" s="126">
        <f t="shared" si="5"/>
        <v>0</v>
      </c>
    </row>
    <row r="143" spans="1:8" ht="12.75" hidden="1">
      <c r="A143" s="84" t="s">
        <v>157</v>
      </c>
      <c r="B143" s="78" t="s">
        <v>158</v>
      </c>
      <c r="C143" s="86">
        <f>C172</f>
        <v>0</v>
      </c>
      <c r="D143" s="85">
        <f>D172</f>
        <v>0</v>
      </c>
      <c r="E143" s="86">
        <v>0</v>
      </c>
      <c r="F143" s="26"/>
      <c r="G143" s="125">
        <f t="shared" si="4"/>
        <v>0</v>
      </c>
      <c r="H143" s="126">
        <f t="shared" si="5"/>
        <v>0</v>
      </c>
    </row>
    <row r="144" spans="1:8" ht="19.5" customHeight="1" hidden="1">
      <c r="A144" s="84" t="s">
        <v>390</v>
      </c>
      <c r="B144" s="78" t="s">
        <v>382</v>
      </c>
      <c r="C144" s="85">
        <f>C212</f>
        <v>0</v>
      </c>
      <c r="D144" s="85">
        <f>D212</f>
        <v>0</v>
      </c>
      <c r="E144" s="86">
        <v>0</v>
      </c>
      <c r="F144" s="26"/>
      <c r="G144" s="125">
        <f aca="true" t="shared" si="6" ref="G144:G207">D144/11</f>
        <v>0</v>
      </c>
      <c r="H144" s="126">
        <f aca="true" t="shared" si="7" ref="H144:H207">G144*12</f>
        <v>0</v>
      </c>
    </row>
    <row r="145" spans="1:8" ht="19.5" customHeight="1">
      <c r="A145" s="84" t="s">
        <v>157</v>
      </c>
      <c r="B145" s="110" t="s">
        <v>480</v>
      </c>
      <c r="C145" s="85">
        <f>C172</f>
        <v>0</v>
      </c>
      <c r="D145" s="85">
        <f>D172</f>
        <v>0</v>
      </c>
      <c r="E145" s="86"/>
      <c r="F145" s="26"/>
      <c r="G145" s="125">
        <f t="shared" si="6"/>
        <v>0</v>
      </c>
      <c r="H145" s="126">
        <f t="shared" si="7"/>
        <v>0</v>
      </c>
    </row>
    <row r="146" spans="1:8" ht="26.25">
      <c r="A146" s="31" t="s">
        <v>486</v>
      </c>
      <c r="B146" s="110" t="s">
        <v>382</v>
      </c>
      <c r="C146" s="85">
        <f>C213</f>
        <v>0</v>
      </c>
      <c r="D146" s="85">
        <f>D213</f>
        <v>0</v>
      </c>
      <c r="E146" s="86">
        <f>E213</f>
        <v>1269497</v>
      </c>
      <c r="F146" s="26"/>
      <c r="G146" s="125">
        <f t="shared" si="6"/>
        <v>0</v>
      </c>
      <c r="H146" s="126">
        <f t="shared" si="7"/>
        <v>0</v>
      </c>
    </row>
    <row r="147" spans="1:8" ht="12.75">
      <c r="A147" s="84" t="s">
        <v>306</v>
      </c>
      <c r="B147" s="78" t="s">
        <v>159</v>
      </c>
      <c r="C147" s="86">
        <f>C191+C214+C226+C239</f>
        <v>0</v>
      </c>
      <c r="D147" s="85">
        <f>D191+D214+D226+D239</f>
        <v>0</v>
      </c>
      <c r="E147" s="86">
        <f>E191+E214+E226+E239</f>
        <v>225484</v>
      </c>
      <c r="F147" s="26"/>
      <c r="G147" s="125">
        <f t="shared" si="6"/>
        <v>0</v>
      </c>
      <c r="H147" s="126">
        <f t="shared" si="7"/>
        <v>0</v>
      </c>
    </row>
    <row r="148" spans="1:8" ht="26.25" hidden="1">
      <c r="A148" s="84" t="s">
        <v>394</v>
      </c>
      <c r="B148" s="78" t="s">
        <v>160</v>
      </c>
      <c r="C148" s="85"/>
      <c r="D148" s="85"/>
      <c r="E148" s="86"/>
      <c r="F148" s="26"/>
      <c r="G148" s="125">
        <f t="shared" si="6"/>
        <v>0</v>
      </c>
      <c r="H148" s="126">
        <f t="shared" si="7"/>
        <v>0</v>
      </c>
    </row>
    <row r="149" spans="1:8" ht="12.75">
      <c r="A149" s="84" t="s">
        <v>161</v>
      </c>
      <c r="B149" s="78" t="s">
        <v>162</v>
      </c>
      <c r="C149" s="85">
        <f>C194+C205+C228</f>
        <v>0</v>
      </c>
      <c r="D149" s="85">
        <f>D194+D205+D228</f>
        <v>0</v>
      </c>
      <c r="E149" s="86">
        <f>E194+E205+E228</f>
        <v>3176370</v>
      </c>
      <c r="F149" s="26"/>
      <c r="G149" s="125">
        <f t="shared" si="6"/>
        <v>0</v>
      </c>
      <c r="H149" s="126">
        <f t="shared" si="7"/>
        <v>0</v>
      </c>
    </row>
    <row r="150" spans="1:8" ht="26.25">
      <c r="A150" s="84" t="s">
        <v>387</v>
      </c>
      <c r="B150" s="78" t="s">
        <v>388</v>
      </c>
      <c r="C150" s="86">
        <f>C161+C229+C250+C259+C276+C195+C215+C240</f>
        <v>0</v>
      </c>
      <c r="D150" s="85">
        <f>D161+D229+D250+D259+D276+D195+D215+D240</f>
        <v>0</v>
      </c>
      <c r="E150" s="86">
        <f>E161+E229+E250+E259+E276+E195+E215+E240</f>
        <v>681136</v>
      </c>
      <c r="F150" s="26"/>
      <c r="G150" s="125">
        <f t="shared" si="6"/>
        <v>0</v>
      </c>
      <c r="H150" s="126">
        <f t="shared" si="7"/>
        <v>0</v>
      </c>
    </row>
    <row r="151" spans="1:8" ht="12.75">
      <c r="A151" s="84" t="s">
        <v>396</v>
      </c>
      <c r="B151" s="78" t="s">
        <v>163</v>
      </c>
      <c r="C151" s="86">
        <f>C163+C196+C216+C260+C183+C230+C241</f>
        <v>0</v>
      </c>
      <c r="D151" s="85">
        <f>D163+D196+D216+D260+D183+D230+D241</f>
        <v>0</v>
      </c>
      <c r="E151" s="86">
        <f>E163+E196+E216+E260+E183+E230+E241</f>
        <v>1511276</v>
      </c>
      <c r="F151" s="26"/>
      <c r="G151" s="125">
        <f t="shared" si="6"/>
        <v>0</v>
      </c>
      <c r="H151" s="126">
        <f t="shared" si="7"/>
        <v>0</v>
      </c>
    </row>
    <row r="152" spans="1:8" ht="12.75" hidden="1">
      <c r="A152" s="84" t="s">
        <v>307</v>
      </c>
      <c r="B152" s="78" t="s">
        <v>164</v>
      </c>
      <c r="C152" s="86"/>
      <c r="D152" s="85"/>
      <c r="E152" s="86"/>
      <c r="F152" s="26"/>
      <c r="G152" s="125">
        <f t="shared" si="6"/>
        <v>0</v>
      </c>
      <c r="H152" s="126">
        <f t="shared" si="7"/>
        <v>0</v>
      </c>
    </row>
    <row r="153" spans="1:8" ht="12.75">
      <c r="A153" s="84" t="s">
        <v>395</v>
      </c>
      <c r="B153" s="78" t="s">
        <v>165</v>
      </c>
      <c r="C153" s="85">
        <f>C165+C174+C185+C198+C218+C232+C243+C252+C261+C269+C278+C206</f>
        <v>0</v>
      </c>
      <c r="D153" s="85">
        <f>D165+D174+D185+D198+D218+D232+D243+D252+D261+D269+D278+D206</f>
        <v>0</v>
      </c>
      <c r="E153" s="86">
        <f>E165+E174+E185+E198+E206+E218+E232+E243+E252+E261+E269+E278</f>
        <v>4226831</v>
      </c>
      <c r="F153" s="26"/>
      <c r="G153" s="125">
        <f t="shared" si="6"/>
        <v>0</v>
      </c>
      <c r="H153" s="126">
        <f t="shared" si="7"/>
        <v>0</v>
      </c>
    </row>
    <row r="154" spans="1:8" ht="12.75">
      <c r="A154" s="84" t="s">
        <v>397</v>
      </c>
      <c r="B154" s="78" t="s">
        <v>342</v>
      </c>
      <c r="C154" s="85">
        <f>C263</f>
        <v>0</v>
      </c>
      <c r="D154" s="85">
        <f>D263</f>
        <v>0</v>
      </c>
      <c r="E154" s="86">
        <f>E263</f>
        <v>0</v>
      </c>
      <c r="F154" s="26"/>
      <c r="G154" s="125">
        <f t="shared" si="6"/>
        <v>0</v>
      </c>
      <c r="H154" s="126">
        <f t="shared" si="7"/>
        <v>0</v>
      </c>
    </row>
    <row r="155" spans="1:8" ht="12.75">
      <c r="A155" s="84" t="s">
        <v>398</v>
      </c>
      <c r="B155" s="78" t="s">
        <v>167</v>
      </c>
      <c r="C155" s="86">
        <f>C279</f>
        <v>0</v>
      </c>
      <c r="D155" s="85">
        <f>D279</f>
        <v>0</v>
      </c>
      <c r="E155" s="86">
        <f>E280</f>
        <v>2897389</v>
      </c>
      <c r="F155" s="26"/>
      <c r="G155" s="125">
        <f t="shared" si="6"/>
        <v>0</v>
      </c>
      <c r="H155" s="126">
        <f t="shared" si="7"/>
        <v>0</v>
      </c>
    </row>
    <row r="156" spans="1:8" ht="26.25">
      <c r="A156" s="84" t="s">
        <v>431</v>
      </c>
      <c r="B156" s="78" t="s">
        <v>369</v>
      </c>
      <c r="C156" s="86">
        <f>C167+C186+C200+C220+C234+C245+C253</f>
        <v>0</v>
      </c>
      <c r="D156" s="85">
        <f>D167+D186+D200+D220+D234+D245+D253</f>
        <v>0</v>
      </c>
      <c r="E156" s="86">
        <f>E167+E186+E200+E220+E234+E245+E253</f>
        <v>-246789</v>
      </c>
      <c r="F156" s="26"/>
      <c r="G156" s="125">
        <f t="shared" si="6"/>
        <v>0</v>
      </c>
      <c r="H156" s="126">
        <f t="shared" si="7"/>
        <v>0</v>
      </c>
    </row>
    <row r="157" spans="1:8" s="76" customFormat="1" ht="13.5">
      <c r="A157" s="82" t="s">
        <v>172</v>
      </c>
      <c r="B157" s="87" t="s">
        <v>173</v>
      </c>
      <c r="C157" s="88">
        <f>C158+C164+C167</f>
        <v>0</v>
      </c>
      <c r="D157" s="140">
        <f>D158+D164+D167</f>
        <v>0</v>
      </c>
      <c r="E157" s="88">
        <f>E158+E164+E167</f>
        <v>8707652</v>
      </c>
      <c r="F157" s="27"/>
      <c r="G157" s="125">
        <f t="shared" si="6"/>
        <v>0</v>
      </c>
      <c r="H157" s="126">
        <f t="shared" si="7"/>
        <v>0</v>
      </c>
    </row>
    <row r="158" spans="1:8" ht="12.75">
      <c r="A158" s="84" t="s">
        <v>308</v>
      </c>
      <c r="B158" s="78" t="s">
        <v>148</v>
      </c>
      <c r="C158" s="86">
        <f>C159+C160+C161+C163</f>
        <v>0</v>
      </c>
      <c r="D158" s="85">
        <f>D159+D160+D161+D163</f>
        <v>0</v>
      </c>
      <c r="E158" s="86">
        <f>E159+E160+E161+E163</f>
        <v>8324932</v>
      </c>
      <c r="F158" s="26"/>
      <c r="G158" s="125">
        <f t="shared" si="6"/>
        <v>0</v>
      </c>
      <c r="H158" s="126">
        <f t="shared" si="7"/>
        <v>0</v>
      </c>
    </row>
    <row r="159" spans="1:8" ht="12.75">
      <c r="A159" s="84" t="s">
        <v>149</v>
      </c>
      <c r="B159" s="78" t="s">
        <v>150</v>
      </c>
      <c r="C159" s="86">
        <v>0</v>
      </c>
      <c r="D159" s="85">
        <v>0</v>
      </c>
      <c r="E159" s="86">
        <v>7246196</v>
      </c>
      <c r="F159" s="26"/>
      <c r="G159" s="125">
        <f t="shared" si="6"/>
        <v>0</v>
      </c>
      <c r="H159" s="126">
        <f t="shared" si="7"/>
        <v>0</v>
      </c>
    </row>
    <row r="160" spans="1:8" ht="12.75">
      <c r="A160" s="84" t="s">
        <v>151</v>
      </c>
      <c r="B160" s="78" t="s">
        <v>152</v>
      </c>
      <c r="C160" s="86">
        <v>0</v>
      </c>
      <c r="D160" s="85">
        <v>0</v>
      </c>
      <c r="E160" s="86">
        <v>920654</v>
      </c>
      <c r="F160" s="26"/>
      <c r="G160" s="125">
        <f t="shared" si="6"/>
        <v>0</v>
      </c>
      <c r="H160" s="126">
        <f t="shared" si="7"/>
        <v>0</v>
      </c>
    </row>
    <row r="161" spans="1:8" ht="26.25">
      <c r="A161" s="84" t="s">
        <v>387</v>
      </c>
      <c r="B161" s="110" t="s">
        <v>388</v>
      </c>
      <c r="C161" s="86">
        <v>0</v>
      </c>
      <c r="D161" s="85">
        <v>0</v>
      </c>
      <c r="E161" s="86"/>
      <c r="F161" s="26"/>
      <c r="G161" s="125">
        <f t="shared" si="6"/>
        <v>0</v>
      </c>
      <c r="H161" s="126">
        <f t="shared" si="7"/>
        <v>0</v>
      </c>
    </row>
    <row r="162" spans="1:8" ht="26.25" hidden="1">
      <c r="A162" s="84" t="s">
        <v>394</v>
      </c>
      <c r="B162" s="78" t="s">
        <v>160</v>
      </c>
      <c r="C162" s="86"/>
      <c r="D162" s="85"/>
      <c r="E162" s="86"/>
      <c r="F162" s="26"/>
      <c r="G162" s="125">
        <f t="shared" si="6"/>
        <v>0</v>
      </c>
      <c r="H162" s="126">
        <f t="shared" si="7"/>
        <v>0</v>
      </c>
    </row>
    <row r="163" spans="1:8" ht="12.75">
      <c r="A163" s="84" t="s">
        <v>396</v>
      </c>
      <c r="B163" s="78" t="s">
        <v>163</v>
      </c>
      <c r="C163" s="86">
        <v>0</v>
      </c>
      <c r="D163" s="85">
        <v>0</v>
      </c>
      <c r="E163" s="86">
        <v>158082</v>
      </c>
      <c r="F163" s="26"/>
      <c r="G163" s="125">
        <f t="shared" si="6"/>
        <v>0</v>
      </c>
      <c r="H163" s="126">
        <f t="shared" si="7"/>
        <v>0</v>
      </c>
    </row>
    <row r="164" spans="1:8" ht="12.75">
      <c r="A164" s="84" t="s">
        <v>309</v>
      </c>
      <c r="B164" s="78" t="s">
        <v>164</v>
      </c>
      <c r="C164" s="86">
        <f>C165</f>
        <v>0</v>
      </c>
      <c r="D164" s="85">
        <f>D165</f>
        <v>0</v>
      </c>
      <c r="E164" s="86">
        <f>E165</f>
        <v>428238</v>
      </c>
      <c r="F164" s="26"/>
      <c r="G164" s="125">
        <f t="shared" si="6"/>
        <v>0</v>
      </c>
      <c r="H164" s="126">
        <f t="shared" si="7"/>
        <v>0</v>
      </c>
    </row>
    <row r="165" spans="1:8" ht="14.25" customHeight="1">
      <c r="A165" s="84" t="s">
        <v>395</v>
      </c>
      <c r="B165" s="78" t="s">
        <v>165</v>
      </c>
      <c r="C165" s="86">
        <v>0</v>
      </c>
      <c r="D165" s="85">
        <v>0</v>
      </c>
      <c r="E165" s="86">
        <v>428238</v>
      </c>
      <c r="F165" s="26"/>
      <c r="G165" s="125">
        <f t="shared" si="6"/>
        <v>0</v>
      </c>
      <c r="H165" s="126">
        <f t="shared" si="7"/>
        <v>0</v>
      </c>
    </row>
    <row r="166" spans="1:8" ht="26.25" customHeight="1" hidden="1">
      <c r="A166" s="84" t="s">
        <v>168</v>
      </c>
      <c r="B166" s="78" t="s">
        <v>169</v>
      </c>
      <c r="C166" s="86"/>
      <c r="D166" s="85"/>
      <c r="E166" s="86"/>
      <c r="F166" s="26"/>
      <c r="G166" s="125">
        <f t="shared" si="6"/>
        <v>0</v>
      </c>
      <c r="H166" s="126">
        <f t="shared" si="7"/>
        <v>0</v>
      </c>
    </row>
    <row r="167" spans="1:8" ht="26.25" customHeight="1">
      <c r="A167" s="84" t="s">
        <v>431</v>
      </c>
      <c r="B167" s="78" t="s">
        <v>369</v>
      </c>
      <c r="C167" s="86"/>
      <c r="D167" s="85">
        <v>0</v>
      </c>
      <c r="E167" s="86">
        <v>-45518</v>
      </c>
      <c r="F167" s="26"/>
      <c r="G167" s="125">
        <f t="shared" si="6"/>
        <v>0</v>
      </c>
      <c r="H167" s="126">
        <f t="shared" si="7"/>
        <v>0</v>
      </c>
    </row>
    <row r="168" spans="1:8" s="76" customFormat="1" ht="13.5">
      <c r="A168" s="82" t="s">
        <v>174</v>
      </c>
      <c r="B168" s="87" t="s">
        <v>175</v>
      </c>
      <c r="C168" s="88">
        <f>C169+C173</f>
        <v>0</v>
      </c>
      <c r="D168" s="140">
        <f>D169+D173</f>
        <v>0</v>
      </c>
      <c r="E168" s="89">
        <f>E169+E173</f>
        <v>807586</v>
      </c>
      <c r="F168" s="27"/>
      <c r="G168" s="125">
        <f t="shared" si="6"/>
        <v>0</v>
      </c>
      <c r="H168" s="126">
        <f t="shared" si="7"/>
        <v>0</v>
      </c>
    </row>
    <row r="169" spans="1:8" ht="12.75">
      <c r="A169" s="84" t="s">
        <v>310</v>
      </c>
      <c r="B169" s="78" t="s">
        <v>148</v>
      </c>
      <c r="C169" s="86">
        <f>C170+C171+C172</f>
        <v>0</v>
      </c>
      <c r="D169" s="85">
        <f>D170+D171+D172</f>
        <v>0</v>
      </c>
      <c r="E169" s="86">
        <f>E170+E171+E172</f>
        <v>789748</v>
      </c>
      <c r="F169" s="26"/>
      <c r="G169" s="125">
        <f t="shared" si="6"/>
        <v>0</v>
      </c>
      <c r="H169" s="126">
        <f t="shared" si="7"/>
        <v>0</v>
      </c>
    </row>
    <row r="170" spans="1:8" ht="12.75">
      <c r="A170" s="84" t="s">
        <v>149</v>
      </c>
      <c r="B170" s="78" t="s">
        <v>150</v>
      </c>
      <c r="C170" s="86"/>
      <c r="D170" s="85"/>
      <c r="E170" s="86">
        <v>754944</v>
      </c>
      <c r="F170" s="26"/>
      <c r="G170" s="125">
        <f t="shared" si="6"/>
        <v>0</v>
      </c>
      <c r="H170" s="126">
        <f t="shared" si="7"/>
        <v>0</v>
      </c>
    </row>
    <row r="171" spans="1:8" ht="12.75">
      <c r="A171" s="84" t="s">
        <v>151</v>
      </c>
      <c r="B171" s="78" t="s">
        <v>152</v>
      </c>
      <c r="C171" s="86"/>
      <c r="D171" s="85"/>
      <c r="E171" s="86">
        <v>34804</v>
      </c>
      <c r="F171" s="26"/>
      <c r="G171" s="125">
        <f t="shared" si="6"/>
        <v>0</v>
      </c>
      <c r="H171" s="126">
        <f t="shared" si="7"/>
        <v>0</v>
      </c>
    </row>
    <row r="172" spans="1:8" ht="12.75">
      <c r="A172" s="84" t="s">
        <v>157</v>
      </c>
      <c r="B172" s="78" t="s">
        <v>158</v>
      </c>
      <c r="C172" s="86"/>
      <c r="D172" s="85"/>
      <c r="E172" s="86"/>
      <c r="F172" s="26"/>
      <c r="G172" s="125">
        <f t="shared" si="6"/>
        <v>0</v>
      </c>
      <c r="H172" s="126">
        <f t="shared" si="7"/>
        <v>0</v>
      </c>
    </row>
    <row r="173" spans="1:8" ht="12.75">
      <c r="A173" s="84" t="s">
        <v>309</v>
      </c>
      <c r="B173" s="78" t="s">
        <v>164</v>
      </c>
      <c r="C173" s="86">
        <f>C174</f>
        <v>0</v>
      </c>
      <c r="D173" s="85">
        <f>D174</f>
        <v>0</v>
      </c>
      <c r="E173" s="86">
        <f>E174</f>
        <v>17838</v>
      </c>
      <c r="F173" s="26"/>
      <c r="G173" s="125">
        <f t="shared" si="6"/>
        <v>0</v>
      </c>
      <c r="H173" s="126">
        <f t="shared" si="7"/>
        <v>0</v>
      </c>
    </row>
    <row r="174" spans="1:8" ht="12.75">
      <c r="A174" s="84" t="s">
        <v>395</v>
      </c>
      <c r="B174" s="78" t="s">
        <v>165</v>
      </c>
      <c r="C174" s="86"/>
      <c r="D174" s="85"/>
      <c r="E174" s="86">
        <v>17838</v>
      </c>
      <c r="F174" s="26"/>
      <c r="G174" s="125">
        <f t="shared" si="6"/>
        <v>0</v>
      </c>
      <c r="H174" s="126">
        <f t="shared" si="7"/>
        <v>0</v>
      </c>
    </row>
    <row r="175" spans="1:8" ht="13.5" customHeight="1">
      <c r="A175" s="82" t="s">
        <v>323</v>
      </c>
      <c r="B175" s="87" t="s">
        <v>325</v>
      </c>
      <c r="C175" s="88">
        <f>C176</f>
        <v>0</v>
      </c>
      <c r="D175" s="140">
        <f>D176</f>
        <v>0</v>
      </c>
      <c r="E175" s="88">
        <f>E176</f>
        <v>460760</v>
      </c>
      <c r="F175" s="27"/>
      <c r="G175" s="125">
        <f t="shared" si="6"/>
        <v>0</v>
      </c>
      <c r="H175" s="126">
        <f t="shared" si="7"/>
        <v>0</v>
      </c>
    </row>
    <row r="176" spans="1:8" ht="12.75">
      <c r="A176" s="84" t="s">
        <v>310</v>
      </c>
      <c r="B176" s="78" t="s">
        <v>326</v>
      </c>
      <c r="C176" s="86">
        <f>C177+C178</f>
        <v>0</v>
      </c>
      <c r="D176" s="85">
        <f>D177+D178</f>
        <v>0</v>
      </c>
      <c r="E176" s="86">
        <f>E177+E178</f>
        <v>460760</v>
      </c>
      <c r="F176" s="26"/>
      <c r="G176" s="125">
        <f t="shared" si="6"/>
        <v>0</v>
      </c>
      <c r="H176" s="126">
        <f t="shared" si="7"/>
        <v>0</v>
      </c>
    </row>
    <row r="177" spans="1:8" ht="12.75">
      <c r="A177" s="84" t="s">
        <v>151</v>
      </c>
      <c r="B177" s="78" t="s">
        <v>327</v>
      </c>
      <c r="C177" s="86"/>
      <c r="D177" s="85"/>
      <c r="E177" s="86"/>
      <c r="F177" s="26"/>
      <c r="G177" s="125">
        <f t="shared" si="6"/>
        <v>0</v>
      </c>
      <c r="H177" s="126">
        <f t="shared" si="7"/>
        <v>0</v>
      </c>
    </row>
    <row r="178" spans="1:8" ht="12.75">
      <c r="A178" s="84" t="s">
        <v>324</v>
      </c>
      <c r="B178" s="78" t="s">
        <v>328</v>
      </c>
      <c r="C178" s="86"/>
      <c r="D178" s="85"/>
      <c r="E178" s="86">
        <v>460760</v>
      </c>
      <c r="F178" s="26"/>
      <c r="G178" s="125">
        <f t="shared" si="6"/>
        <v>0</v>
      </c>
      <c r="H178" s="126">
        <f t="shared" si="7"/>
        <v>0</v>
      </c>
    </row>
    <row r="179" spans="1:8" s="76" customFormat="1" ht="13.5">
      <c r="A179" s="82" t="s">
        <v>176</v>
      </c>
      <c r="B179" s="87" t="s">
        <v>177</v>
      </c>
      <c r="C179" s="88">
        <f>C180+C184</f>
        <v>0</v>
      </c>
      <c r="D179" s="140">
        <f>D180+D184+D186</f>
        <v>0</v>
      </c>
      <c r="E179" s="88">
        <f>E180+E184+E186</f>
        <v>3676905</v>
      </c>
      <c r="F179" s="27"/>
      <c r="G179" s="125">
        <f t="shared" si="6"/>
        <v>0</v>
      </c>
      <c r="H179" s="126">
        <f t="shared" si="7"/>
        <v>0</v>
      </c>
    </row>
    <row r="180" spans="1:8" ht="12.75">
      <c r="A180" s="84" t="s">
        <v>255</v>
      </c>
      <c r="B180" s="78" t="s">
        <v>148</v>
      </c>
      <c r="C180" s="86">
        <f>C181+C182+C183</f>
        <v>0</v>
      </c>
      <c r="D180" s="85">
        <f>D181+D182+D183</f>
        <v>0</v>
      </c>
      <c r="E180" s="86">
        <f>E181+E182</f>
        <v>3676905</v>
      </c>
      <c r="F180" s="26"/>
      <c r="G180" s="125">
        <f t="shared" si="6"/>
        <v>0</v>
      </c>
      <c r="H180" s="126">
        <f t="shared" si="7"/>
        <v>0</v>
      </c>
    </row>
    <row r="181" spans="1:8" ht="12.75">
      <c r="A181" s="84" t="s">
        <v>149</v>
      </c>
      <c r="B181" s="78" t="s">
        <v>150</v>
      </c>
      <c r="C181" s="86"/>
      <c r="D181" s="85"/>
      <c r="E181" s="86">
        <v>3396517</v>
      </c>
      <c r="F181" s="26"/>
      <c r="G181" s="125">
        <f t="shared" si="6"/>
        <v>0</v>
      </c>
      <c r="H181" s="126">
        <f t="shared" si="7"/>
        <v>0</v>
      </c>
    </row>
    <row r="182" spans="1:8" ht="12.75">
      <c r="A182" s="84" t="s">
        <v>151</v>
      </c>
      <c r="B182" s="78" t="s">
        <v>152</v>
      </c>
      <c r="C182" s="86"/>
      <c r="D182" s="85"/>
      <c r="E182" s="86">
        <v>280388</v>
      </c>
      <c r="F182" s="26"/>
      <c r="G182" s="125">
        <f t="shared" si="6"/>
        <v>0</v>
      </c>
      <c r="H182" s="126">
        <f t="shared" si="7"/>
        <v>0</v>
      </c>
    </row>
    <row r="183" spans="1:8" ht="12.75">
      <c r="A183" s="84" t="s">
        <v>430</v>
      </c>
      <c r="B183" s="78" t="s">
        <v>348</v>
      </c>
      <c r="C183" s="86"/>
      <c r="D183" s="85"/>
      <c r="E183" s="86"/>
      <c r="F183" s="26"/>
      <c r="G183" s="125">
        <f t="shared" si="6"/>
        <v>0</v>
      </c>
      <c r="H183" s="126">
        <f t="shared" si="7"/>
        <v>0</v>
      </c>
    </row>
    <row r="184" spans="1:8" ht="12.75">
      <c r="A184" s="84" t="s">
        <v>256</v>
      </c>
      <c r="B184" s="78" t="s">
        <v>164</v>
      </c>
      <c r="C184" s="86">
        <f>C185</f>
        <v>0</v>
      </c>
      <c r="D184" s="85">
        <f>D185</f>
        <v>0</v>
      </c>
      <c r="E184" s="86">
        <f>E185</f>
        <v>0</v>
      </c>
      <c r="F184" s="26"/>
      <c r="G184" s="125">
        <f t="shared" si="6"/>
        <v>0</v>
      </c>
      <c r="H184" s="126">
        <f t="shared" si="7"/>
        <v>0</v>
      </c>
    </row>
    <row r="185" spans="1:8" ht="12.75">
      <c r="A185" s="84" t="s">
        <v>395</v>
      </c>
      <c r="B185" s="78" t="s">
        <v>165</v>
      </c>
      <c r="C185" s="86"/>
      <c r="D185" s="85"/>
      <c r="E185" s="86"/>
      <c r="F185" s="26"/>
      <c r="G185" s="125">
        <f t="shared" si="6"/>
        <v>0</v>
      </c>
      <c r="H185" s="126">
        <f t="shared" si="7"/>
        <v>0</v>
      </c>
    </row>
    <row r="186" spans="1:8" ht="26.25">
      <c r="A186" s="84" t="s">
        <v>168</v>
      </c>
      <c r="B186" s="110" t="s">
        <v>474</v>
      </c>
      <c r="C186" s="86"/>
      <c r="D186" s="85"/>
      <c r="E186" s="86"/>
      <c r="F186" s="26"/>
      <c r="G186" s="125">
        <f t="shared" si="6"/>
        <v>0</v>
      </c>
      <c r="H186" s="126">
        <f t="shared" si="7"/>
        <v>0</v>
      </c>
    </row>
    <row r="187" spans="1:8" s="76" customFormat="1" ht="13.5">
      <c r="A187" s="82" t="s">
        <v>178</v>
      </c>
      <c r="B187" s="87" t="s">
        <v>179</v>
      </c>
      <c r="C187" s="83">
        <f>C188+C197+C200</f>
        <v>0</v>
      </c>
      <c r="D187" s="83">
        <f>D188+D197+D200</f>
        <v>0</v>
      </c>
      <c r="E187" s="89">
        <f>E188+E197+E200</f>
        <v>5672683</v>
      </c>
      <c r="F187" s="27"/>
      <c r="G187" s="125">
        <f t="shared" si="6"/>
        <v>0</v>
      </c>
      <c r="H187" s="126">
        <f t="shared" si="7"/>
        <v>0</v>
      </c>
    </row>
    <row r="188" spans="1:8" ht="12.75">
      <c r="A188" s="84" t="s">
        <v>311</v>
      </c>
      <c r="B188" s="78" t="s">
        <v>148</v>
      </c>
      <c r="C188" s="86">
        <f>C189+C190+C191+C192+C194+C195+C196</f>
        <v>0</v>
      </c>
      <c r="D188" s="85">
        <f>D189+D190+D191+D192+D194+D195+D196</f>
        <v>0</v>
      </c>
      <c r="E188" s="86">
        <f>E189+E190+E191+E192+E194+E195+E196</f>
        <v>5143274</v>
      </c>
      <c r="F188" s="26"/>
      <c r="G188" s="125">
        <f t="shared" si="6"/>
        <v>0</v>
      </c>
      <c r="H188" s="126">
        <f t="shared" si="7"/>
        <v>0</v>
      </c>
    </row>
    <row r="189" spans="1:8" ht="12.75">
      <c r="A189" s="84" t="s">
        <v>149</v>
      </c>
      <c r="B189" s="78" t="s">
        <v>150</v>
      </c>
      <c r="C189" s="86"/>
      <c r="D189" s="85"/>
      <c r="E189" s="86">
        <v>56309</v>
      </c>
      <c r="F189" s="26"/>
      <c r="G189" s="125">
        <f t="shared" si="6"/>
        <v>0</v>
      </c>
      <c r="H189" s="126">
        <f t="shared" si="7"/>
        <v>0</v>
      </c>
    </row>
    <row r="190" spans="1:8" ht="12.75">
      <c r="A190" s="84" t="s">
        <v>151</v>
      </c>
      <c r="B190" s="78" t="s">
        <v>152</v>
      </c>
      <c r="C190" s="86"/>
      <c r="D190" s="85"/>
      <c r="E190" s="86">
        <v>4628299</v>
      </c>
      <c r="F190" s="26"/>
      <c r="G190" s="125">
        <f t="shared" si="6"/>
        <v>0</v>
      </c>
      <c r="H190" s="126">
        <f t="shared" si="7"/>
        <v>0</v>
      </c>
    </row>
    <row r="191" spans="1:8" ht="12.75">
      <c r="A191" s="84" t="s">
        <v>385</v>
      </c>
      <c r="B191" s="78" t="s">
        <v>386</v>
      </c>
      <c r="C191" s="86"/>
      <c r="D191" s="85"/>
      <c r="E191" s="86"/>
      <c r="F191" s="26"/>
      <c r="G191" s="125">
        <f t="shared" si="6"/>
        <v>0</v>
      </c>
      <c r="H191" s="126">
        <f t="shared" si="7"/>
        <v>0</v>
      </c>
    </row>
    <row r="192" spans="1:8" ht="26.25" hidden="1">
      <c r="A192" s="84" t="s">
        <v>394</v>
      </c>
      <c r="B192" s="78" t="s">
        <v>160</v>
      </c>
      <c r="C192" s="86"/>
      <c r="D192" s="85"/>
      <c r="E192" s="86"/>
      <c r="F192" s="26"/>
      <c r="G192" s="125">
        <f t="shared" si="6"/>
        <v>0</v>
      </c>
      <c r="H192" s="126">
        <f t="shared" si="7"/>
        <v>0</v>
      </c>
    </row>
    <row r="193" spans="1:8" ht="12.75" hidden="1">
      <c r="A193" s="84" t="s">
        <v>161</v>
      </c>
      <c r="B193" s="78" t="s">
        <v>162</v>
      </c>
      <c r="C193" s="86"/>
      <c r="D193" s="85"/>
      <c r="E193" s="86"/>
      <c r="F193" s="26"/>
      <c r="G193" s="125">
        <f t="shared" si="6"/>
        <v>0</v>
      </c>
      <c r="H193" s="126">
        <f t="shared" si="7"/>
        <v>0</v>
      </c>
    </row>
    <row r="194" spans="1:8" ht="12.75">
      <c r="A194" s="84" t="s">
        <v>161</v>
      </c>
      <c r="B194" s="78" t="s">
        <v>349</v>
      </c>
      <c r="C194" s="86"/>
      <c r="D194" s="85"/>
      <c r="E194" s="86">
        <v>176370</v>
      </c>
      <c r="F194" s="26"/>
      <c r="G194" s="125">
        <f t="shared" si="6"/>
        <v>0</v>
      </c>
      <c r="H194" s="126">
        <f t="shared" si="7"/>
        <v>0</v>
      </c>
    </row>
    <row r="195" spans="1:8" ht="26.25">
      <c r="A195" s="31" t="s">
        <v>427</v>
      </c>
      <c r="B195" s="78" t="s">
        <v>388</v>
      </c>
      <c r="C195" s="86"/>
      <c r="D195" s="85"/>
      <c r="E195" s="86">
        <v>282296</v>
      </c>
      <c r="F195" s="26"/>
      <c r="G195" s="125">
        <f t="shared" si="6"/>
        <v>0</v>
      </c>
      <c r="H195" s="126">
        <f t="shared" si="7"/>
        <v>0</v>
      </c>
    </row>
    <row r="196" spans="1:8" ht="12.75">
      <c r="A196" s="84" t="s">
        <v>396</v>
      </c>
      <c r="B196" s="78" t="s">
        <v>163</v>
      </c>
      <c r="C196" s="86"/>
      <c r="D196" s="85"/>
      <c r="E196" s="86"/>
      <c r="F196" s="26"/>
      <c r="G196" s="125">
        <f t="shared" si="6"/>
        <v>0</v>
      </c>
      <c r="H196" s="126">
        <f t="shared" si="7"/>
        <v>0</v>
      </c>
    </row>
    <row r="197" spans="1:8" ht="12.75">
      <c r="A197" s="84" t="s">
        <v>258</v>
      </c>
      <c r="B197" s="78" t="s">
        <v>164</v>
      </c>
      <c r="C197" s="86">
        <f>C198</f>
        <v>0</v>
      </c>
      <c r="D197" s="85">
        <f>D198</f>
        <v>0</v>
      </c>
      <c r="E197" s="86">
        <f>E198</f>
        <v>566534</v>
      </c>
      <c r="F197" s="26"/>
      <c r="G197" s="125">
        <f t="shared" si="6"/>
        <v>0</v>
      </c>
      <c r="H197" s="126">
        <f t="shared" si="7"/>
        <v>0</v>
      </c>
    </row>
    <row r="198" spans="1:8" ht="12.75">
      <c r="A198" s="84" t="s">
        <v>395</v>
      </c>
      <c r="B198" s="78" t="s">
        <v>165</v>
      </c>
      <c r="C198" s="86"/>
      <c r="D198" s="85"/>
      <c r="E198" s="86">
        <v>566534</v>
      </c>
      <c r="F198" s="26"/>
      <c r="G198" s="125">
        <f t="shared" si="6"/>
        <v>0</v>
      </c>
      <c r="H198" s="126">
        <f t="shared" si="7"/>
        <v>0</v>
      </c>
    </row>
    <row r="199" spans="1:8" ht="26.25" hidden="1">
      <c r="A199" s="84" t="s">
        <v>168</v>
      </c>
      <c r="B199" s="78" t="s">
        <v>169</v>
      </c>
      <c r="C199" s="86"/>
      <c r="D199" s="85"/>
      <c r="E199" s="86"/>
      <c r="F199" s="26"/>
      <c r="G199" s="125">
        <f t="shared" si="6"/>
        <v>0</v>
      </c>
      <c r="H199" s="126">
        <f t="shared" si="7"/>
        <v>0</v>
      </c>
    </row>
    <row r="200" spans="1:8" ht="26.25">
      <c r="A200" s="84" t="s">
        <v>431</v>
      </c>
      <c r="B200" s="78" t="s">
        <v>369</v>
      </c>
      <c r="C200" s="86"/>
      <c r="D200" s="85"/>
      <c r="E200" s="86">
        <v>-37125</v>
      </c>
      <c r="F200" s="26"/>
      <c r="G200" s="125">
        <f t="shared" si="6"/>
        <v>0</v>
      </c>
      <c r="H200" s="126">
        <f t="shared" si="7"/>
        <v>0</v>
      </c>
    </row>
    <row r="201" spans="1:8" s="76" customFormat="1" ht="13.5">
      <c r="A201" s="82" t="s">
        <v>180</v>
      </c>
      <c r="B201" s="87" t="s">
        <v>181</v>
      </c>
      <c r="C201" s="88">
        <f>C202+C206</f>
        <v>0</v>
      </c>
      <c r="D201" s="140">
        <f>D202+D206</f>
        <v>0</v>
      </c>
      <c r="E201" s="88">
        <f>E202+E206</f>
        <v>1720919</v>
      </c>
      <c r="F201" s="27"/>
      <c r="G201" s="125">
        <f t="shared" si="6"/>
        <v>0</v>
      </c>
      <c r="H201" s="126">
        <f t="shared" si="7"/>
        <v>0</v>
      </c>
    </row>
    <row r="202" spans="1:8" ht="12.75">
      <c r="A202" s="84" t="s">
        <v>254</v>
      </c>
      <c r="B202" s="78" t="s">
        <v>148</v>
      </c>
      <c r="C202" s="86">
        <f>C203+C204+C205</f>
        <v>0</v>
      </c>
      <c r="D202" s="85">
        <f>D203+D204+D205</f>
        <v>0</v>
      </c>
      <c r="E202" s="86">
        <f>E203+E204+E205</f>
        <v>1720919</v>
      </c>
      <c r="F202" s="26"/>
      <c r="G202" s="125">
        <f t="shared" si="6"/>
        <v>0</v>
      </c>
      <c r="H202" s="126">
        <f t="shared" si="7"/>
        <v>0</v>
      </c>
    </row>
    <row r="203" spans="1:8" ht="12.75">
      <c r="A203" s="84" t="s">
        <v>149</v>
      </c>
      <c r="B203" s="78" t="s">
        <v>150</v>
      </c>
      <c r="C203" s="86"/>
      <c r="D203" s="85"/>
      <c r="E203" s="86">
        <v>1720892</v>
      </c>
      <c r="F203" s="26"/>
      <c r="G203" s="125">
        <f t="shared" si="6"/>
        <v>0</v>
      </c>
      <c r="H203" s="126">
        <f t="shared" si="7"/>
        <v>0</v>
      </c>
    </row>
    <row r="204" spans="1:8" ht="12.75">
      <c r="A204" s="84" t="s">
        <v>151</v>
      </c>
      <c r="B204" s="78" t="s">
        <v>152</v>
      </c>
      <c r="C204" s="86"/>
      <c r="D204" s="85"/>
      <c r="E204" s="86">
        <v>27</v>
      </c>
      <c r="F204" s="26"/>
      <c r="G204" s="125">
        <f t="shared" si="6"/>
        <v>0</v>
      </c>
      <c r="H204" s="126">
        <f t="shared" si="7"/>
        <v>0</v>
      </c>
    </row>
    <row r="205" spans="1:8" ht="12.75">
      <c r="A205" s="84" t="s">
        <v>161</v>
      </c>
      <c r="B205" s="78" t="s">
        <v>162</v>
      </c>
      <c r="C205" s="86"/>
      <c r="D205" s="85"/>
      <c r="E205" s="86"/>
      <c r="F205" s="26"/>
      <c r="G205" s="125">
        <f t="shared" si="6"/>
        <v>0</v>
      </c>
      <c r="H205" s="126">
        <f t="shared" si="7"/>
        <v>0</v>
      </c>
    </row>
    <row r="206" spans="1:8" ht="12.75">
      <c r="A206" s="84" t="s">
        <v>258</v>
      </c>
      <c r="B206" s="78" t="s">
        <v>164</v>
      </c>
      <c r="C206" s="86">
        <f>C207</f>
        <v>0</v>
      </c>
      <c r="D206" s="85">
        <f>D207</f>
        <v>0</v>
      </c>
      <c r="E206" s="86">
        <f>E207</f>
        <v>0</v>
      </c>
      <c r="F206" s="26"/>
      <c r="G206" s="125">
        <f t="shared" si="6"/>
        <v>0</v>
      </c>
      <c r="H206" s="126">
        <f t="shared" si="7"/>
        <v>0</v>
      </c>
    </row>
    <row r="207" spans="1:8" ht="12.75">
      <c r="A207" s="84" t="s">
        <v>395</v>
      </c>
      <c r="B207" s="78" t="s">
        <v>165</v>
      </c>
      <c r="C207" s="86"/>
      <c r="D207" s="85"/>
      <c r="E207" s="86"/>
      <c r="F207" s="26"/>
      <c r="G207" s="125">
        <f t="shared" si="6"/>
        <v>0</v>
      </c>
      <c r="H207" s="126">
        <f t="shared" si="7"/>
        <v>0</v>
      </c>
    </row>
    <row r="208" spans="1:8" s="76" customFormat="1" ht="13.5">
      <c r="A208" s="82" t="s">
        <v>182</v>
      </c>
      <c r="B208" s="74" t="s">
        <v>183</v>
      </c>
      <c r="C208" s="89">
        <f>C209+C217+C219</f>
        <v>0</v>
      </c>
      <c r="D208" s="83">
        <f>D209+D217+D219+D220</f>
        <v>0</v>
      </c>
      <c r="E208" s="89">
        <f>E209+E217+E219+E220</f>
        <v>7846112</v>
      </c>
      <c r="F208" s="27"/>
      <c r="G208" s="125">
        <f aca="true" t="shared" si="8" ref="G208:G271">D208/11</f>
        <v>0</v>
      </c>
      <c r="H208" s="126">
        <f aca="true" t="shared" si="9" ref="H208:H271">G208*12</f>
        <v>0</v>
      </c>
    </row>
    <row r="209" spans="1:8" ht="12.75">
      <c r="A209" s="84" t="s">
        <v>308</v>
      </c>
      <c r="B209" s="78" t="s">
        <v>148</v>
      </c>
      <c r="C209" s="86">
        <f>C210+C211+C215+C216+C214+C212</f>
        <v>0</v>
      </c>
      <c r="D209" s="85">
        <f>D210+D211+D215+D216+D214+D212+D213</f>
        <v>0</v>
      </c>
      <c r="E209" s="86">
        <f>E210+E211+E215+E216+E214+E212+E213</f>
        <v>7747239</v>
      </c>
      <c r="F209" s="26"/>
      <c r="G209" s="125">
        <f t="shared" si="8"/>
        <v>0</v>
      </c>
      <c r="H209" s="126">
        <f t="shared" si="9"/>
        <v>0</v>
      </c>
    </row>
    <row r="210" spans="1:8" ht="12.75">
      <c r="A210" s="84" t="s">
        <v>149</v>
      </c>
      <c r="B210" s="78" t="s">
        <v>150</v>
      </c>
      <c r="C210" s="86"/>
      <c r="D210" s="85"/>
      <c r="E210" s="86">
        <v>2242110</v>
      </c>
      <c r="F210" s="26"/>
      <c r="G210" s="125">
        <f t="shared" si="8"/>
        <v>0</v>
      </c>
      <c r="H210" s="126">
        <f t="shared" si="9"/>
        <v>0</v>
      </c>
    </row>
    <row r="211" spans="1:8" ht="12.75">
      <c r="A211" s="84" t="s">
        <v>151</v>
      </c>
      <c r="B211" s="78" t="s">
        <v>152</v>
      </c>
      <c r="C211" s="86"/>
      <c r="D211" s="85"/>
      <c r="E211" s="86">
        <v>3036263</v>
      </c>
      <c r="F211" s="26"/>
      <c r="G211" s="125">
        <f t="shared" si="8"/>
        <v>0</v>
      </c>
      <c r="H211" s="126">
        <f t="shared" si="9"/>
        <v>0</v>
      </c>
    </row>
    <row r="212" spans="1:8" ht="12.75" hidden="1">
      <c r="A212" s="84" t="s">
        <v>381</v>
      </c>
      <c r="B212" s="78" t="s">
        <v>382</v>
      </c>
      <c r="C212" s="86"/>
      <c r="D212" s="85"/>
      <c r="E212" s="86"/>
      <c r="F212" s="26"/>
      <c r="G212" s="125">
        <f t="shared" si="8"/>
        <v>0</v>
      </c>
      <c r="H212" s="126">
        <f t="shared" si="9"/>
        <v>0</v>
      </c>
    </row>
    <row r="213" spans="1:8" ht="29.25" customHeight="1">
      <c r="A213" s="84" t="s">
        <v>486</v>
      </c>
      <c r="B213" s="110" t="s">
        <v>382</v>
      </c>
      <c r="C213" s="86"/>
      <c r="D213" s="85"/>
      <c r="E213" s="86">
        <v>1269497</v>
      </c>
      <c r="F213" s="26"/>
      <c r="G213" s="125">
        <f t="shared" si="8"/>
        <v>0</v>
      </c>
      <c r="H213" s="126">
        <f t="shared" si="9"/>
        <v>0</v>
      </c>
    </row>
    <row r="214" spans="1:8" ht="12.75">
      <c r="A214" s="84" t="s">
        <v>318</v>
      </c>
      <c r="B214" s="78" t="s">
        <v>159</v>
      </c>
      <c r="C214" s="86"/>
      <c r="D214" s="85"/>
      <c r="E214" s="86"/>
      <c r="F214" s="26"/>
      <c r="G214" s="125">
        <f t="shared" si="8"/>
        <v>0</v>
      </c>
      <c r="H214" s="126">
        <f t="shared" si="9"/>
        <v>0</v>
      </c>
    </row>
    <row r="215" spans="1:8" ht="26.25">
      <c r="A215" s="84" t="s">
        <v>387</v>
      </c>
      <c r="B215" s="110" t="s">
        <v>388</v>
      </c>
      <c r="C215" s="86"/>
      <c r="D215" s="85"/>
      <c r="E215" s="86"/>
      <c r="F215" s="26"/>
      <c r="G215" s="125">
        <f t="shared" si="8"/>
        <v>0</v>
      </c>
      <c r="H215" s="126">
        <f t="shared" si="9"/>
        <v>0</v>
      </c>
    </row>
    <row r="216" spans="1:8" ht="12.75">
      <c r="A216" s="84" t="s">
        <v>396</v>
      </c>
      <c r="B216" s="78" t="s">
        <v>163</v>
      </c>
      <c r="C216" s="86"/>
      <c r="D216" s="85"/>
      <c r="E216" s="86">
        <v>1199369</v>
      </c>
      <c r="F216" s="26"/>
      <c r="G216" s="125">
        <f t="shared" si="8"/>
        <v>0</v>
      </c>
      <c r="H216" s="126">
        <f t="shared" si="9"/>
        <v>0</v>
      </c>
    </row>
    <row r="217" spans="1:8" ht="12.75">
      <c r="A217" s="84" t="s">
        <v>312</v>
      </c>
      <c r="B217" s="78" t="s">
        <v>164</v>
      </c>
      <c r="C217" s="86">
        <f>C218</f>
        <v>0</v>
      </c>
      <c r="D217" s="85">
        <f>D218</f>
        <v>0</v>
      </c>
      <c r="E217" s="86">
        <f>E218</f>
        <v>144186</v>
      </c>
      <c r="F217" s="26"/>
      <c r="G217" s="125">
        <f t="shared" si="8"/>
        <v>0</v>
      </c>
      <c r="H217" s="126">
        <f t="shared" si="9"/>
        <v>0</v>
      </c>
    </row>
    <row r="218" spans="1:8" ht="12.75">
      <c r="A218" s="84" t="s">
        <v>395</v>
      </c>
      <c r="B218" s="78" t="s">
        <v>165</v>
      </c>
      <c r="C218" s="86"/>
      <c r="D218" s="85"/>
      <c r="E218" s="86">
        <v>144186</v>
      </c>
      <c r="F218" s="26"/>
      <c r="G218" s="125">
        <f t="shared" si="8"/>
        <v>0</v>
      </c>
      <c r="H218" s="126">
        <f t="shared" si="9"/>
        <v>0</v>
      </c>
    </row>
    <row r="219" spans="1:8" ht="26.25" hidden="1">
      <c r="A219" s="84" t="s">
        <v>168</v>
      </c>
      <c r="B219" s="78" t="s">
        <v>169</v>
      </c>
      <c r="C219" s="86"/>
      <c r="D219" s="85"/>
      <c r="E219" s="86"/>
      <c r="F219" s="26"/>
      <c r="G219" s="125">
        <f t="shared" si="8"/>
        <v>0</v>
      </c>
      <c r="H219" s="126">
        <f t="shared" si="9"/>
        <v>0</v>
      </c>
    </row>
    <row r="220" spans="1:8" ht="26.25">
      <c r="A220" s="84" t="s">
        <v>431</v>
      </c>
      <c r="B220" s="78" t="s">
        <v>369</v>
      </c>
      <c r="C220" s="86"/>
      <c r="D220" s="85"/>
      <c r="E220" s="86">
        <v>-45313</v>
      </c>
      <c r="F220" s="26"/>
      <c r="G220" s="125">
        <f t="shared" si="8"/>
        <v>0</v>
      </c>
      <c r="H220" s="126">
        <f t="shared" si="9"/>
        <v>0</v>
      </c>
    </row>
    <row r="221" spans="1:8" s="76" customFormat="1" ht="13.5">
      <c r="A221" s="82" t="s">
        <v>184</v>
      </c>
      <c r="B221" s="74" t="s">
        <v>185</v>
      </c>
      <c r="C221" s="89">
        <f>C222+C231+C234</f>
        <v>0</v>
      </c>
      <c r="D221" s="83">
        <f>D222+D231+D234</f>
        <v>0</v>
      </c>
      <c r="E221" s="89">
        <f>E222+E231+E234</f>
        <v>12025494</v>
      </c>
      <c r="F221" s="27"/>
      <c r="G221" s="125">
        <f t="shared" si="8"/>
        <v>0</v>
      </c>
      <c r="H221" s="126">
        <f t="shared" si="9"/>
        <v>0</v>
      </c>
    </row>
    <row r="222" spans="1:8" ht="12.75">
      <c r="A222" s="84" t="s">
        <v>313</v>
      </c>
      <c r="B222" s="78" t="s">
        <v>148</v>
      </c>
      <c r="C222" s="86">
        <f>C223+C224+C225+C226+C228+C229+C230</f>
        <v>0</v>
      </c>
      <c r="D222" s="85">
        <f>D223+D224+D225+D226+D228+D229+D230</f>
        <v>0</v>
      </c>
      <c r="E222" s="86">
        <f>E223+E224+E225+E226+E228+E229+E230</f>
        <v>9563133</v>
      </c>
      <c r="F222" s="26"/>
      <c r="G222" s="125">
        <f t="shared" si="8"/>
        <v>0</v>
      </c>
      <c r="H222" s="126">
        <f t="shared" si="9"/>
        <v>0</v>
      </c>
    </row>
    <row r="223" spans="1:8" ht="12.75">
      <c r="A223" s="84" t="s">
        <v>401</v>
      </c>
      <c r="B223" s="78" t="s">
        <v>150</v>
      </c>
      <c r="C223" s="86"/>
      <c r="D223" s="85"/>
      <c r="E223" s="86">
        <v>4906651</v>
      </c>
      <c r="F223" s="26"/>
      <c r="G223" s="125">
        <f t="shared" si="8"/>
        <v>0</v>
      </c>
      <c r="H223" s="126">
        <f t="shared" si="9"/>
        <v>0</v>
      </c>
    </row>
    <row r="224" spans="1:8" ht="12.75">
      <c r="A224" s="84" t="s">
        <v>402</v>
      </c>
      <c r="B224" s="78" t="s">
        <v>152</v>
      </c>
      <c r="C224" s="86"/>
      <c r="D224" s="85"/>
      <c r="E224" s="86">
        <v>971504</v>
      </c>
      <c r="F224" s="26"/>
      <c r="G224" s="125">
        <f t="shared" si="8"/>
        <v>0</v>
      </c>
      <c r="H224" s="126">
        <f t="shared" si="9"/>
        <v>0</v>
      </c>
    </row>
    <row r="225" spans="1:8" ht="12.75">
      <c r="A225" s="84" t="s">
        <v>400</v>
      </c>
      <c r="B225" s="78" t="s">
        <v>339</v>
      </c>
      <c r="C225" s="86"/>
      <c r="D225" s="85"/>
      <c r="E225" s="86">
        <v>75172</v>
      </c>
      <c r="F225" s="26"/>
      <c r="G225" s="125">
        <f t="shared" si="8"/>
        <v>0</v>
      </c>
      <c r="H225" s="126">
        <f t="shared" si="9"/>
        <v>0</v>
      </c>
    </row>
    <row r="226" spans="1:8" ht="12.75">
      <c r="A226" s="84" t="s">
        <v>314</v>
      </c>
      <c r="B226" s="78" t="s">
        <v>159</v>
      </c>
      <c r="C226" s="86"/>
      <c r="D226" s="85"/>
      <c r="E226" s="86">
        <v>225484</v>
      </c>
      <c r="F226" s="26"/>
      <c r="G226" s="125">
        <f t="shared" si="8"/>
        <v>0</v>
      </c>
      <c r="H226" s="126">
        <f t="shared" si="9"/>
        <v>0</v>
      </c>
    </row>
    <row r="227" spans="1:8" ht="12" customHeight="1" hidden="1">
      <c r="A227" s="84" t="s">
        <v>315</v>
      </c>
      <c r="B227" s="78" t="s">
        <v>160</v>
      </c>
      <c r="C227" s="86"/>
      <c r="D227" s="85"/>
      <c r="E227" s="86"/>
      <c r="F227" s="26"/>
      <c r="G227" s="125">
        <f t="shared" si="8"/>
        <v>0</v>
      </c>
      <c r="H227" s="126">
        <f t="shared" si="9"/>
        <v>0</v>
      </c>
    </row>
    <row r="228" spans="1:8" ht="12.75">
      <c r="A228" s="84" t="s">
        <v>161</v>
      </c>
      <c r="B228" s="78" t="s">
        <v>162</v>
      </c>
      <c r="C228" s="86"/>
      <c r="D228" s="85"/>
      <c r="E228" s="86">
        <v>3000000</v>
      </c>
      <c r="F228" s="26"/>
      <c r="G228" s="125">
        <f t="shared" si="8"/>
        <v>0</v>
      </c>
      <c r="H228" s="126">
        <f t="shared" si="9"/>
        <v>0</v>
      </c>
    </row>
    <row r="229" spans="1:8" ht="26.25">
      <c r="A229" s="84" t="s">
        <v>427</v>
      </c>
      <c r="B229" s="78" t="s">
        <v>388</v>
      </c>
      <c r="C229" s="86"/>
      <c r="D229" s="85"/>
      <c r="E229" s="86">
        <v>230497</v>
      </c>
      <c r="F229" s="26" t="e">
        <f aca="true" t="shared" si="10" ref="F229:F271">E229/D229*100</f>
        <v>#DIV/0!</v>
      </c>
      <c r="G229" s="125">
        <f t="shared" si="8"/>
        <v>0</v>
      </c>
      <c r="H229" s="126">
        <f t="shared" si="9"/>
        <v>0</v>
      </c>
    </row>
    <row r="230" spans="1:8" ht="12.75">
      <c r="A230" s="84" t="s">
        <v>396</v>
      </c>
      <c r="B230" s="78" t="s">
        <v>348</v>
      </c>
      <c r="C230" s="86"/>
      <c r="D230" s="85"/>
      <c r="E230" s="86">
        <v>153825</v>
      </c>
      <c r="F230" s="26" t="e">
        <f t="shared" si="10"/>
        <v>#DIV/0!</v>
      </c>
      <c r="G230" s="125">
        <f t="shared" si="8"/>
        <v>0</v>
      </c>
      <c r="H230" s="126">
        <f t="shared" si="9"/>
        <v>0</v>
      </c>
    </row>
    <row r="231" spans="1:8" ht="12.75" customHeight="1">
      <c r="A231" s="84" t="s">
        <v>316</v>
      </c>
      <c r="B231" s="78" t="s">
        <v>164</v>
      </c>
      <c r="C231" s="86">
        <f>C232</f>
        <v>0</v>
      </c>
      <c r="D231" s="85">
        <f>D232</f>
        <v>0</v>
      </c>
      <c r="E231" s="86">
        <f>E232</f>
        <v>2480868</v>
      </c>
      <c r="F231" s="26" t="e">
        <f t="shared" si="10"/>
        <v>#DIV/0!</v>
      </c>
      <c r="G231" s="125">
        <f t="shared" si="8"/>
        <v>0</v>
      </c>
      <c r="H231" s="126">
        <f t="shared" si="9"/>
        <v>0</v>
      </c>
    </row>
    <row r="232" spans="1:8" ht="12.75">
      <c r="A232" s="84" t="s">
        <v>395</v>
      </c>
      <c r="B232" s="78" t="s">
        <v>165</v>
      </c>
      <c r="C232" s="86"/>
      <c r="D232" s="85"/>
      <c r="E232" s="86">
        <v>2480868</v>
      </c>
      <c r="F232" s="26" t="e">
        <f t="shared" si="10"/>
        <v>#DIV/0!</v>
      </c>
      <c r="G232" s="125">
        <f t="shared" si="8"/>
        <v>0</v>
      </c>
      <c r="H232" s="126">
        <f t="shared" si="9"/>
        <v>0</v>
      </c>
    </row>
    <row r="233" spans="1:8" ht="26.25" hidden="1">
      <c r="A233" s="84" t="s">
        <v>168</v>
      </c>
      <c r="B233" s="78" t="s">
        <v>169</v>
      </c>
      <c r="C233" s="86"/>
      <c r="D233" s="85"/>
      <c r="E233" s="86"/>
      <c r="F233" s="26" t="e">
        <f t="shared" si="10"/>
        <v>#DIV/0!</v>
      </c>
      <c r="G233" s="125">
        <f t="shared" si="8"/>
        <v>0</v>
      </c>
      <c r="H233" s="126">
        <f t="shared" si="9"/>
        <v>0</v>
      </c>
    </row>
    <row r="234" spans="1:8" ht="26.25">
      <c r="A234" s="84" t="s">
        <v>431</v>
      </c>
      <c r="B234" s="78" t="s">
        <v>369</v>
      </c>
      <c r="C234" s="86"/>
      <c r="D234" s="85"/>
      <c r="E234" s="86">
        <v>-18507</v>
      </c>
      <c r="F234" s="26" t="e">
        <f t="shared" si="10"/>
        <v>#DIV/0!</v>
      </c>
      <c r="G234" s="125">
        <f t="shared" si="8"/>
        <v>0</v>
      </c>
      <c r="H234" s="126">
        <f t="shared" si="9"/>
        <v>0</v>
      </c>
    </row>
    <row r="235" spans="1:8" s="76" customFormat="1" ht="13.5">
      <c r="A235" s="127" t="s">
        <v>186</v>
      </c>
      <c r="B235" s="74" t="s">
        <v>187</v>
      </c>
      <c r="C235" s="89">
        <f>C236+C242</f>
        <v>0</v>
      </c>
      <c r="D235" s="83">
        <f>D236+D242+D245</f>
        <v>0</v>
      </c>
      <c r="E235" s="89">
        <f>E236+E242+E245</f>
        <v>8539100</v>
      </c>
      <c r="F235" s="27" t="e">
        <f t="shared" si="10"/>
        <v>#DIV/0!</v>
      </c>
      <c r="G235" s="125">
        <f t="shared" si="8"/>
        <v>0</v>
      </c>
      <c r="H235" s="126">
        <f t="shared" si="9"/>
        <v>0</v>
      </c>
    </row>
    <row r="236" spans="1:8" ht="12.75">
      <c r="A236" s="84" t="s">
        <v>317</v>
      </c>
      <c r="B236" s="78" t="s">
        <v>148</v>
      </c>
      <c r="C236" s="86">
        <f>C237+C238+C239+C240+C241</f>
        <v>0</v>
      </c>
      <c r="D236" s="85">
        <f>D237+D238+D239+D240+D241</f>
        <v>0</v>
      </c>
      <c r="E236" s="86">
        <f>E237+E238+E239+E240+E241</f>
        <v>8639426</v>
      </c>
      <c r="F236" s="26" t="e">
        <f t="shared" si="10"/>
        <v>#DIV/0!</v>
      </c>
      <c r="G236" s="125">
        <f t="shared" si="8"/>
        <v>0</v>
      </c>
      <c r="H236" s="126">
        <f t="shared" si="9"/>
        <v>0</v>
      </c>
    </row>
    <row r="237" spans="1:8" ht="12.75">
      <c r="A237" s="84" t="s">
        <v>149</v>
      </c>
      <c r="B237" s="78" t="s">
        <v>150</v>
      </c>
      <c r="C237" s="86"/>
      <c r="D237" s="85"/>
      <c r="E237" s="86">
        <v>2643251</v>
      </c>
      <c r="F237" s="26" t="e">
        <f t="shared" si="10"/>
        <v>#DIV/0!</v>
      </c>
      <c r="G237" s="125">
        <f t="shared" si="8"/>
        <v>0</v>
      </c>
      <c r="H237" s="126">
        <f t="shared" si="9"/>
        <v>0</v>
      </c>
    </row>
    <row r="238" spans="1:8" ht="12.75">
      <c r="A238" s="84" t="s">
        <v>151</v>
      </c>
      <c r="B238" s="78" t="s">
        <v>152</v>
      </c>
      <c r="C238" s="86"/>
      <c r="D238" s="85"/>
      <c r="E238" s="141">
        <v>5996175</v>
      </c>
      <c r="F238" s="26" t="e">
        <f t="shared" si="10"/>
        <v>#DIV/0!</v>
      </c>
      <c r="G238" s="125">
        <f t="shared" si="8"/>
        <v>0</v>
      </c>
      <c r="H238" s="126">
        <f t="shared" si="9"/>
        <v>0</v>
      </c>
    </row>
    <row r="239" spans="1:8" ht="12.75" hidden="1">
      <c r="A239" s="84" t="s">
        <v>318</v>
      </c>
      <c r="B239" s="78" t="s">
        <v>159</v>
      </c>
      <c r="C239" s="86"/>
      <c r="D239" s="85"/>
      <c r="E239" s="86"/>
      <c r="F239" s="26" t="e">
        <f t="shared" si="10"/>
        <v>#DIV/0!</v>
      </c>
      <c r="G239" s="125">
        <f t="shared" si="8"/>
        <v>0</v>
      </c>
      <c r="H239" s="126">
        <f t="shared" si="9"/>
        <v>0</v>
      </c>
    </row>
    <row r="240" spans="1:8" ht="26.25">
      <c r="A240" s="31" t="s">
        <v>454</v>
      </c>
      <c r="B240" s="110" t="s">
        <v>388</v>
      </c>
      <c r="C240" s="86"/>
      <c r="D240" s="85"/>
      <c r="E240" s="86"/>
      <c r="F240" s="26" t="e">
        <f t="shared" si="10"/>
        <v>#DIV/0!</v>
      </c>
      <c r="G240" s="125">
        <f t="shared" si="8"/>
        <v>0</v>
      </c>
      <c r="H240" s="126">
        <f t="shared" si="9"/>
        <v>0</v>
      </c>
    </row>
    <row r="241" spans="1:8" ht="12.75">
      <c r="A241" s="84" t="s">
        <v>396</v>
      </c>
      <c r="B241" s="110" t="s">
        <v>348</v>
      </c>
      <c r="C241" s="86"/>
      <c r="D241" s="85"/>
      <c r="E241" s="86"/>
      <c r="F241" s="26" t="e">
        <f t="shared" si="10"/>
        <v>#DIV/0!</v>
      </c>
      <c r="G241" s="125">
        <f t="shared" si="8"/>
        <v>0</v>
      </c>
      <c r="H241" s="126">
        <f t="shared" si="9"/>
        <v>0</v>
      </c>
    </row>
    <row r="242" spans="1:8" ht="12.75">
      <c r="A242" s="84" t="s">
        <v>319</v>
      </c>
      <c r="B242" s="78" t="s">
        <v>164</v>
      </c>
      <c r="C242" s="86">
        <f>C243</f>
        <v>0</v>
      </c>
      <c r="D242" s="85">
        <f>D243</f>
        <v>0</v>
      </c>
      <c r="E242" s="86">
        <f>E243</f>
        <v>0</v>
      </c>
      <c r="F242" s="26" t="e">
        <f t="shared" si="10"/>
        <v>#DIV/0!</v>
      </c>
      <c r="G242" s="125">
        <f t="shared" si="8"/>
        <v>0</v>
      </c>
      <c r="H242" s="126">
        <f t="shared" si="9"/>
        <v>0</v>
      </c>
    </row>
    <row r="243" spans="1:8" ht="12.75">
      <c r="A243" s="84" t="s">
        <v>395</v>
      </c>
      <c r="B243" s="78" t="s">
        <v>165</v>
      </c>
      <c r="C243" s="86"/>
      <c r="D243" s="85"/>
      <c r="E243" s="86"/>
      <c r="F243" s="26" t="e">
        <f t="shared" si="10"/>
        <v>#DIV/0!</v>
      </c>
      <c r="G243" s="125">
        <f t="shared" si="8"/>
        <v>0</v>
      </c>
      <c r="H243" s="126">
        <f t="shared" si="9"/>
        <v>0</v>
      </c>
    </row>
    <row r="244" spans="1:8" ht="26.25" hidden="1">
      <c r="A244" s="84" t="s">
        <v>168</v>
      </c>
      <c r="B244" s="78" t="s">
        <v>169</v>
      </c>
      <c r="C244" s="86"/>
      <c r="D244" s="85"/>
      <c r="E244" s="86"/>
      <c r="F244" s="26" t="e">
        <f t="shared" si="10"/>
        <v>#DIV/0!</v>
      </c>
      <c r="G244" s="125">
        <f t="shared" si="8"/>
        <v>0</v>
      </c>
      <c r="H244" s="126">
        <f t="shared" si="9"/>
        <v>0</v>
      </c>
    </row>
    <row r="245" spans="1:8" ht="26.25">
      <c r="A245" s="84" t="s">
        <v>431</v>
      </c>
      <c r="B245" s="78" t="s">
        <v>369</v>
      </c>
      <c r="C245" s="86"/>
      <c r="D245" s="85"/>
      <c r="E245" s="86">
        <v>-100326</v>
      </c>
      <c r="F245" s="26" t="e">
        <f t="shared" si="10"/>
        <v>#DIV/0!</v>
      </c>
      <c r="G245" s="125">
        <f t="shared" si="8"/>
        <v>0</v>
      </c>
      <c r="H245" s="126">
        <f t="shared" si="9"/>
        <v>0</v>
      </c>
    </row>
    <row r="246" spans="1:8" s="76" customFormat="1" ht="13.5">
      <c r="A246" s="82" t="s">
        <v>188</v>
      </c>
      <c r="B246" s="74" t="s">
        <v>189</v>
      </c>
      <c r="C246" s="89">
        <f>C247+C251</f>
        <v>0</v>
      </c>
      <c r="D246" s="83">
        <f>D247+D251+D253</f>
        <v>0</v>
      </c>
      <c r="E246" s="89">
        <f>E247+E251+E253</f>
        <v>4687349</v>
      </c>
      <c r="F246" s="27" t="e">
        <f t="shared" si="10"/>
        <v>#DIV/0!</v>
      </c>
      <c r="G246" s="125">
        <f t="shared" si="8"/>
        <v>0</v>
      </c>
      <c r="H246" s="126">
        <f t="shared" si="9"/>
        <v>0</v>
      </c>
    </row>
    <row r="247" spans="1:8" ht="12.75">
      <c r="A247" s="84" t="s">
        <v>305</v>
      </c>
      <c r="B247" s="78" t="s">
        <v>148</v>
      </c>
      <c r="C247" s="86">
        <f>C248+C249+C250</f>
        <v>0</v>
      </c>
      <c r="D247" s="85">
        <f>D248+D249+D250</f>
        <v>0</v>
      </c>
      <c r="E247" s="86">
        <f>E248+E249+E250</f>
        <v>4687349</v>
      </c>
      <c r="F247" s="26" t="e">
        <f t="shared" si="10"/>
        <v>#DIV/0!</v>
      </c>
      <c r="G247" s="125">
        <f t="shared" si="8"/>
        <v>0</v>
      </c>
      <c r="H247" s="126">
        <f t="shared" si="9"/>
        <v>0</v>
      </c>
    </row>
    <row r="248" spans="1:8" ht="12.75">
      <c r="A248" s="84" t="s">
        <v>151</v>
      </c>
      <c r="B248" s="78" t="s">
        <v>152</v>
      </c>
      <c r="C248" s="86"/>
      <c r="D248" s="85"/>
      <c r="E248" s="86">
        <v>4687349</v>
      </c>
      <c r="F248" s="26" t="e">
        <f t="shared" si="10"/>
        <v>#DIV/0!</v>
      </c>
      <c r="G248" s="125">
        <f t="shared" si="8"/>
        <v>0</v>
      </c>
      <c r="H248" s="126">
        <f t="shared" si="9"/>
        <v>0</v>
      </c>
    </row>
    <row r="249" spans="1:8" ht="26.25" hidden="1">
      <c r="A249" s="84" t="s">
        <v>394</v>
      </c>
      <c r="B249" s="78" t="s">
        <v>160</v>
      </c>
      <c r="C249" s="86"/>
      <c r="D249" s="85"/>
      <c r="E249" s="86"/>
      <c r="F249" s="26" t="e">
        <f t="shared" si="10"/>
        <v>#DIV/0!</v>
      </c>
      <c r="G249" s="125">
        <f t="shared" si="8"/>
        <v>0</v>
      </c>
      <c r="H249" s="126">
        <f t="shared" si="9"/>
        <v>0</v>
      </c>
    </row>
    <row r="250" spans="1:8" ht="26.25">
      <c r="A250" s="31" t="s">
        <v>454</v>
      </c>
      <c r="B250" s="78" t="s">
        <v>388</v>
      </c>
      <c r="C250" s="86"/>
      <c r="D250" s="85"/>
      <c r="E250" s="86"/>
      <c r="F250" s="26" t="e">
        <f t="shared" si="10"/>
        <v>#DIV/0!</v>
      </c>
      <c r="G250" s="125">
        <f t="shared" si="8"/>
        <v>0</v>
      </c>
      <c r="H250" s="126">
        <f t="shared" si="9"/>
        <v>0</v>
      </c>
    </row>
    <row r="251" spans="1:8" ht="12.75">
      <c r="A251" s="84" t="s">
        <v>269</v>
      </c>
      <c r="B251" s="78" t="s">
        <v>164</v>
      </c>
      <c r="C251" s="86"/>
      <c r="D251" s="85"/>
      <c r="E251" s="86"/>
      <c r="F251" s="26" t="e">
        <f t="shared" si="10"/>
        <v>#DIV/0!</v>
      </c>
      <c r="G251" s="125">
        <f t="shared" si="8"/>
        <v>0</v>
      </c>
      <c r="H251" s="126">
        <f t="shared" si="9"/>
        <v>0</v>
      </c>
    </row>
    <row r="252" spans="1:8" ht="12.75">
      <c r="A252" s="84" t="s">
        <v>395</v>
      </c>
      <c r="B252" s="78" t="s">
        <v>165</v>
      </c>
      <c r="C252" s="86"/>
      <c r="D252" s="85"/>
      <c r="E252" s="86"/>
      <c r="F252" s="26" t="e">
        <f t="shared" si="10"/>
        <v>#DIV/0!</v>
      </c>
      <c r="G252" s="125">
        <f t="shared" si="8"/>
        <v>0</v>
      </c>
      <c r="H252" s="126">
        <f t="shared" si="9"/>
        <v>0</v>
      </c>
    </row>
    <row r="253" spans="1:8" ht="26.25">
      <c r="A253" s="84" t="s">
        <v>431</v>
      </c>
      <c r="B253" s="110" t="s">
        <v>369</v>
      </c>
      <c r="C253" s="86"/>
      <c r="D253" s="85"/>
      <c r="E253" s="86"/>
      <c r="F253" s="26" t="e">
        <f t="shared" si="10"/>
        <v>#DIV/0!</v>
      </c>
      <c r="G253" s="125">
        <f t="shared" si="8"/>
        <v>0</v>
      </c>
      <c r="H253" s="126">
        <f t="shared" si="9"/>
        <v>0</v>
      </c>
    </row>
    <row r="254" spans="1:8" s="76" customFormat="1" ht="13.5">
      <c r="A254" s="82" t="s">
        <v>190</v>
      </c>
      <c r="B254" s="74" t="s">
        <v>191</v>
      </c>
      <c r="C254" s="89">
        <f>C255+C261+C263</f>
        <v>0</v>
      </c>
      <c r="D254" s="83">
        <f>D255+D261+D263</f>
        <v>0</v>
      </c>
      <c r="E254" s="89">
        <f>E255+E261+E263</f>
        <v>8747</v>
      </c>
      <c r="F254" s="27" t="e">
        <f t="shared" si="10"/>
        <v>#DIV/0!</v>
      </c>
      <c r="G254" s="125">
        <f t="shared" si="8"/>
        <v>0</v>
      </c>
      <c r="H254" s="126">
        <f t="shared" si="9"/>
        <v>0</v>
      </c>
    </row>
    <row r="255" spans="1:8" ht="12.75">
      <c r="A255" s="84" t="s">
        <v>257</v>
      </c>
      <c r="B255" s="78" t="s">
        <v>148</v>
      </c>
      <c r="C255" s="86">
        <f>C256+C257+C258+C259+C260</f>
        <v>0</v>
      </c>
      <c r="D255" s="85">
        <f>D256+D257+D258+D259+D260</f>
        <v>0</v>
      </c>
      <c r="E255" s="86">
        <f>E256+E257+E258+E259+E260</f>
        <v>8747</v>
      </c>
      <c r="F255" s="26" t="e">
        <f t="shared" si="10"/>
        <v>#DIV/0!</v>
      </c>
      <c r="G255" s="125">
        <f t="shared" si="8"/>
        <v>0</v>
      </c>
      <c r="H255" s="126">
        <f t="shared" si="9"/>
        <v>0</v>
      </c>
    </row>
    <row r="256" spans="1:8" ht="12.75">
      <c r="A256" s="84" t="s">
        <v>151</v>
      </c>
      <c r="B256" s="78" t="s">
        <v>152</v>
      </c>
      <c r="C256" s="86"/>
      <c r="D256" s="85"/>
      <c r="E256" s="86"/>
      <c r="F256" s="26" t="e">
        <f t="shared" si="10"/>
        <v>#DIV/0!</v>
      </c>
      <c r="G256" s="125">
        <f t="shared" si="8"/>
        <v>0</v>
      </c>
      <c r="H256" s="126">
        <f t="shared" si="9"/>
        <v>0</v>
      </c>
    </row>
    <row r="257" spans="1:8" ht="12.75" hidden="1">
      <c r="A257" s="84" t="s">
        <v>320</v>
      </c>
      <c r="B257" s="78" t="s">
        <v>159</v>
      </c>
      <c r="C257" s="86"/>
      <c r="D257" s="85"/>
      <c r="E257" s="86"/>
      <c r="F257" s="26" t="e">
        <f t="shared" si="10"/>
        <v>#DIV/0!</v>
      </c>
      <c r="G257" s="125">
        <f t="shared" si="8"/>
        <v>0</v>
      </c>
      <c r="H257" s="126">
        <f t="shared" si="9"/>
        <v>0</v>
      </c>
    </row>
    <row r="258" spans="1:8" ht="26.25" hidden="1">
      <c r="A258" s="84" t="s">
        <v>394</v>
      </c>
      <c r="B258" s="78" t="s">
        <v>160</v>
      </c>
      <c r="C258" s="86"/>
      <c r="D258" s="85"/>
      <c r="E258" s="86"/>
      <c r="F258" s="26" t="e">
        <f t="shared" si="10"/>
        <v>#DIV/0!</v>
      </c>
      <c r="G258" s="125">
        <f t="shared" si="8"/>
        <v>0</v>
      </c>
      <c r="H258" s="126">
        <f t="shared" si="9"/>
        <v>0</v>
      </c>
    </row>
    <row r="259" spans="1:8" ht="26.25">
      <c r="A259" s="84" t="s">
        <v>387</v>
      </c>
      <c r="B259" s="78" t="s">
        <v>388</v>
      </c>
      <c r="C259" s="86"/>
      <c r="D259" s="85"/>
      <c r="E259" s="86">
        <v>8747</v>
      </c>
      <c r="F259" s="26" t="e">
        <f t="shared" si="10"/>
        <v>#DIV/0!</v>
      </c>
      <c r="G259" s="125">
        <f t="shared" si="8"/>
        <v>0</v>
      </c>
      <c r="H259" s="126">
        <f t="shared" si="9"/>
        <v>0</v>
      </c>
    </row>
    <row r="260" spans="1:8" ht="12.75" hidden="1">
      <c r="A260" s="84" t="s">
        <v>389</v>
      </c>
      <c r="B260" s="78" t="s">
        <v>348</v>
      </c>
      <c r="C260" s="86"/>
      <c r="D260" s="85"/>
      <c r="E260" s="86"/>
      <c r="F260" s="26" t="e">
        <f t="shared" si="10"/>
        <v>#DIV/0!</v>
      </c>
      <c r="G260" s="125">
        <f t="shared" si="8"/>
        <v>0</v>
      </c>
      <c r="H260" s="126">
        <f t="shared" si="9"/>
        <v>0</v>
      </c>
    </row>
    <row r="261" spans="1:8" ht="12.75" hidden="1">
      <c r="A261" s="84" t="s">
        <v>399</v>
      </c>
      <c r="B261" s="78" t="s">
        <v>367</v>
      </c>
      <c r="C261" s="86"/>
      <c r="D261" s="85"/>
      <c r="E261" s="86"/>
      <c r="F261" s="26" t="e">
        <f t="shared" si="10"/>
        <v>#DIV/0!</v>
      </c>
      <c r="G261" s="125">
        <f t="shared" si="8"/>
        <v>0</v>
      </c>
      <c r="H261" s="126">
        <f t="shared" si="9"/>
        <v>0</v>
      </c>
    </row>
    <row r="262" spans="1:8" ht="12.75" hidden="1">
      <c r="A262" s="84" t="s">
        <v>365</v>
      </c>
      <c r="B262" s="78" t="s">
        <v>165</v>
      </c>
      <c r="C262" s="86"/>
      <c r="D262" s="85"/>
      <c r="E262" s="86"/>
      <c r="F262" s="26" t="e">
        <f t="shared" si="10"/>
        <v>#DIV/0!</v>
      </c>
      <c r="G262" s="125">
        <f t="shared" si="8"/>
        <v>0</v>
      </c>
      <c r="H262" s="126">
        <f t="shared" si="9"/>
        <v>0</v>
      </c>
    </row>
    <row r="263" spans="1:8" ht="12.75" hidden="1">
      <c r="A263" s="84" t="s">
        <v>366</v>
      </c>
      <c r="B263" s="78" t="s">
        <v>342</v>
      </c>
      <c r="C263" s="86"/>
      <c r="D263" s="85"/>
      <c r="E263" s="86"/>
      <c r="F263" s="26" t="e">
        <f t="shared" si="10"/>
        <v>#DIV/0!</v>
      </c>
      <c r="G263" s="125">
        <f t="shared" si="8"/>
        <v>0</v>
      </c>
      <c r="H263" s="126">
        <f t="shared" si="9"/>
        <v>0</v>
      </c>
    </row>
    <row r="264" spans="1:8" s="76" customFormat="1" ht="13.5" hidden="1">
      <c r="A264" s="82" t="s">
        <v>192</v>
      </c>
      <c r="B264" s="74" t="s">
        <v>193</v>
      </c>
      <c r="C264" s="89">
        <f>C265+C268</f>
        <v>0</v>
      </c>
      <c r="D264" s="83">
        <f>D265+D268</f>
        <v>0</v>
      </c>
      <c r="E264" s="89">
        <f>E265+E268</f>
        <v>0</v>
      </c>
      <c r="F264" s="26" t="e">
        <f t="shared" si="10"/>
        <v>#DIV/0!</v>
      </c>
      <c r="G264" s="125">
        <f t="shared" si="8"/>
        <v>0</v>
      </c>
      <c r="H264" s="126">
        <f t="shared" si="9"/>
        <v>0</v>
      </c>
    </row>
    <row r="265" spans="1:8" ht="12.75" hidden="1">
      <c r="A265" s="84" t="s">
        <v>321</v>
      </c>
      <c r="B265" s="78" t="s">
        <v>148</v>
      </c>
      <c r="C265" s="86">
        <f>C267+C266</f>
        <v>0</v>
      </c>
      <c r="D265" s="85">
        <f>D267+D266</f>
        <v>0</v>
      </c>
      <c r="E265" s="86">
        <f>E267+E266</f>
        <v>0</v>
      </c>
      <c r="F265" s="26" t="e">
        <f t="shared" si="10"/>
        <v>#DIV/0!</v>
      </c>
      <c r="G265" s="125">
        <f t="shared" si="8"/>
        <v>0</v>
      </c>
      <c r="H265" s="126">
        <f t="shared" si="9"/>
        <v>0</v>
      </c>
    </row>
    <row r="266" spans="1:8" ht="12.75" hidden="1">
      <c r="A266" s="84" t="s">
        <v>151</v>
      </c>
      <c r="B266" s="78" t="s">
        <v>152</v>
      </c>
      <c r="C266" s="86"/>
      <c r="D266" s="85"/>
      <c r="E266" s="86"/>
      <c r="F266" s="26" t="e">
        <f t="shared" si="10"/>
        <v>#DIV/0!</v>
      </c>
      <c r="G266" s="125">
        <f t="shared" si="8"/>
        <v>0</v>
      </c>
      <c r="H266" s="126">
        <f t="shared" si="9"/>
        <v>0</v>
      </c>
    </row>
    <row r="267" spans="1:8" ht="12.75" hidden="1">
      <c r="A267" s="84" t="s">
        <v>155</v>
      </c>
      <c r="B267" s="78" t="s">
        <v>156</v>
      </c>
      <c r="C267" s="86"/>
      <c r="D267" s="85"/>
      <c r="E267" s="86"/>
      <c r="F267" s="26" t="e">
        <f t="shared" si="10"/>
        <v>#DIV/0!</v>
      </c>
      <c r="G267" s="125">
        <f t="shared" si="8"/>
        <v>0</v>
      </c>
      <c r="H267" s="126">
        <f t="shared" si="9"/>
        <v>0</v>
      </c>
    </row>
    <row r="268" spans="1:8" ht="12.75" hidden="1">
      <c r="A268" s="84" t="s">
        <v>319</v>
      </c>
      <c r="B268" s="78" t="s">
        <v>164</v>
      </c>
      <c r="C268" s="86"/>
      <c r="D268" s="85"/>
      <c r="E268" s="86">
        <f>E269</f>
        <v>0</v>
      </c>
      <c r="F268" s="26" t="e">
        <f t="shared" si="10"/>
        <v>#DIV/0!</v>
      </c>
      <c r="G268" s="125">
        <f t="shared" si="8"/>
        <v>0</v>
      </c>
      <c r="H268" s="126">
        <f t="shared" si="9"/>
        <v>0</v>
      </c>
    </row>
    <row r="269" spans="1:8" ht="12.75" hidden="1">
      <c r="A269" s="84" t="s">
        <v>399</v>
      </c>
      <c r="B269" s="78" t="s">
        <v>165</v>
      </c>
      <c r="C269" s="86">
        <v>0</v>
      </c>
      <c r="D269" s="85">
        <v>0</v>
      </c>
      <c r="E269" s="86">
        <v>0</v>
      </c>
      <c r="F269" s="26" t="e">
        <f t="shared" si="10"/>
        <v>#DIV/0!</v>
      </c>
      <c r="G269" s="125">
        <f t="shared" si="8"/>
        <v>0</v>
      </c>
      <c r="H269" s="126">
        <f t="shared" si="9"/>
        <v>0</v>
      </c>
    </row>
    <row r="270" spans="1:8" s="76" customFormat="1" ht="13.5">
      <c r="A270" s="82" t="s">
        <v>194</v>
      </c>
      <c r="B270" s="74" t="s">
        <v>195</v>
      </c>
      <c r="C270" s="89">
        <f>C271+C277+C279</f>
        <v>0</v>
      </c>
      <c r="D270" s="83">
        <f>D271+D277+D279</f>
        <v>0</v>
      </c>
      <c r="E270" s="89">
        <f>E271+E277+E279</f>
        <v>14990746</v>
      </c>
      <c r="F270" s="27" t="e">
        <f t="shared" si="10"/>
        <v>#DIV/0!</v>
      </c>
      <c r="G270" s="125">
        <f t="shared" si="8"/>
        <v>0</v>
      </c>
      <c r="H270" s="126">
        <f t="shared" si="9"/>
        <v>0</v>
      </c>
    </row>
    <row r="271" spans="1:8" ht="12.75">
      <c r="A271" s="84" t="s">
        <v>257</v>
      </c>
      <c r="B271" s="78" t="s">
        <v>148</v>
      </c>
      <c r="C271" s="86">
        <f>C272+C273+C274+C275+C276</f>
        <v>0</v>
      </c>
      <c r="D271" s="85">
        <f>D272+D273+D274+D275+D276</f>
        <v>0</v>
      </c>
      <c r="E271" s="86">
        <f>E272+E273+E274+E275+E276</f>
        <v>11504190</v>
      </c>
      <c r="F271" s="26" t="e">
        <f t="shared" si="10"/>
        <v>#DIV/0!</v>
      </c>
      <c r="G271" s="125">
        <f t="shared" si="8"/>
        <v>0</v>
      </c>
      <c r="H271" s="126">
        <f t="shared" si="9"/>
        <v>0</v>
      </c>
    </row>
    <row r="272" spans="1:8" ht="12.75">
      <c r="A272" s="84" t="s">
        <v>151</v>
      </c>
      <c r="B272" s="78" t="s">
        <v>152</v>
      </c>
      <c r="C272" s="86"/>
      <c r="D272" s="85"/>
      <c r="E272" s="86">
        <v>5925574</v>
      </c>
      <c r="F272" s="26" t="e">
        <f aca="true" t="shared" si="11" ref="F272:F290">E272/D272*100</f>
        <v>#DIV/0!</v>
      </c>
      <c r="G272" s="125">
        <f aca="true" t="shared" si="12" ref="G272:G292">D272/11</f>
        <v>0</v>
      </c>
      <c r="H272" s="126">
        <f aca="true" t="shared" si="13" ref="H272:H292">G272*12</f>
        <v>0</v>
      </c>
    </row>
    <row r="273" spans="1:8" ht="12.75">
      <c r="A273" s="84" t="s">
        <v>155</v>
      </c>
      <c r="B273" s="78" t="s">
        <v>156</v>
      </c>
      <c r="C273" s="86"/>
      <c r="D273" s="85"/>
      <c r="E273" s="86">
        <v>5419020</v>
      </c>
      <c r="F273" s="26" t="e">
        <f t="shared" si="11"/>
        <v>#DIV/0!</v>
      </c>
      <c r="G273" s="125">
        <f t="shared" si="12"/>
        <v>0</v>
      </c>
      <c r="H273" s="126">
        <f t="shared" si="13"/>
        <v>0</v>
      </c>
    </row>
    <row r="274" spans="1:8" ht="12.75">
      <c r="A274" s="84" t="s">
        <v>318</v>
      </c>
      <c r="B274" s="78" t="s">
        <v>159</v>
      </c>
      <c r="C274" s="86"/>
      <c r="D274" s="85"/>
      <c r="E274" s="86"/>
      <c r="F274" s="26" t="e">
        <f t="shared" si="11"/>
        <v>#DIV/0!</v>
      </c>
      <c r="G274" s="125">
        <f t="shared" si="12"/>
        <v>0</v>
      </c>
      <c r="H274" s="126">
        <f t="shared" si="13"/>
        <v>0</v>
      </c>
    </row>
    <row r="275" spans="1:8" ht="26.25">
      <c r="A275" s="84" t="s">
        <v>394</v>
      </c>
      <c r="B275" s="78" t="s">
        <v>160</v>
      </c>
      <c r="C275" s="86"/>
      <c r="D275" s="85"/>
      <c r="E275" s="86"/>
      <c r="F275" s="26" t="e">
        <f t="shared" si="11"/>
        <v>#DIV/0!</v>
      </c>
      <c r="G275" s="125">
        <f t="shared" si="12"/>
        <v>0</v>
      </c>
      <c r="H275" s="126">
        <f t="shared" si="13"/>
        <v>0</v>
      </c>
    </row>
    <row r="276" spans="1:8" ht="26.25">
      <c r="A276" s="84" t="s">
        <v>387</v>
      </c>
      <c r="B276" s="78" t="s">
        <v>388</v>
      </c>
      <c r="C276" s="86"/>
      <c r="D276" s="85"/>
      <c r="E276" s="86">
        <v>159596</v>
      </c>
      <c r="F276" s="26" t="e">
        <f t="shared" si="11"/>
        <v>#DIV/0!</v>
      </c>
      <c r="G276" s="125">
        <f t="shared" si="12"/>
        <v>0</v>
      </c>
      <c r="H276" s="126">
        <f t="shared" si="13"/>
        <v>0</v>
      </c>
    </row>
    <row r="277" spans="1:8" ht="12.75">
      <c r="A277" s="84" t="s">
        <v>269</v>
      </c>
      <c r="B277" s="78" t="s">
        <v>164</v>
      </c>
      <c r="C277" s="86">
        <f>C278</f>
        <v>0</v>
      </c>
      <c r="D277" s="85">
        <f>D278</f>
        <v>0</v>
      </c>
      <c r="E277" s="86">
        <f>E278</f>
        <v>589167</v>
      </c>
      <c r="F277" s="26" t="e">
        <f t="shared" si="11"/>
        <v>#DIV/0!</v>
      </c>
      <c r="G277" s="125">
        <f t="shared" si="12"/>
        <v>0</v>
      </c>
      <c r="H277" s="126">
        <f t="shared" si="13"/>
        <v>0</v>
      </c>
    </row>
    <row r="278" spans="1:8" ht="12.75">
      <c r="A278" s="84" t="s">
        <v>395</v>
      </c>
      <c r="B278" s="78" t="s">
        <v>165</v>
      </c>
      <c r="C278" s="86"/>
      <c r="D278" s="85"/>
      <c r="E278" s="86">
        <v>589167</v>
      </c>
      <c r="F278" s="26" t="e">
        <f t="shared" si="11"/>
        <v>#DIV/0!</v>
      </c>
      <c r="G278" s="125">
        <f t="shared" si="12"/>
        <v>0</v>
      </c>
      <c r="H278" s="126">
        <f t="shared" si="13"/>
        <v>0</v>
      </c>
    </row>
    <row r="279" spans="1:8" ht="12.75">
      <c r="A279" s="84" t="s">
        <v>322</v>
      </c>
      <c r="B279" s="78" t="s">
        <v>166</v>
      </c>
      <c r="C279" s="86"/>
      <c r="D279" s="85"/>
      <c r="E279" s="86">
        <f>E280</f>
        <v>2897389</v>
      </c>
      <c r="F279" s="26" t="e">
        <f t="shared" si="11"/>
        <v>#DIV/0!</v>
      </c>
      <c r="G279" s="125">
        <f t="shared" si="12"/>
        <v>0</v>
      </c>
      <c r="H279" s="126">
        <f t="shared" si="13"/>
        <v>0</v>
      </c>
    </row>
    <row r="280" spans="1:8" ht="12.75">
      <c r="A280" s="84" t="s">
        <v>398</v>
      </c>
      <c r="B280" s="78" t="s">
        <v>167</v>
      </c>
      <c r="C280" s="86"/>
      <c r="D280" s="85"/>
      <c r="E280" s="86">
        <v>2897389</v>
      </c>
      <c r="F280" s="26" t="e">
        <f t="shared" si="11"/>
        <v>#DIV/0!</v>
      </c>
      <c r="G280" s="125">
        <f t="shared" si="12"/>
        <v>0</v>
      </c>
      <c r="H280" s="126">
        <f t="shared" si="13"/>
        <v>0</v>
      </c>
    </row>
    <row r="281" spans="1:8" ht="26.25" hidden="1">
      <c r="A281" s="84" t="s">
        <v>168</v>
      </c>
      <c r="B281" s="78" t="s">
        <v>169</v>
      </c>
      <c r="C281" s="86"/>
      <c r="D281" s="85"/>
      <c r="E281" s="86"/>
      <c r="F281" s="26" t="e">
        <f t="shared" si="11"/>
        <v>#DIV/0!</v>
      </c>
      <c r="G281" s="125">
        <f t="shared" si="12"/>
        <v>0</v>
      </c>
      <c r="H281" s="126">
        <f t="shared" si="13"/>
        <v>0</v>
      </c>
    </row>
    <row r="282" spans="1:8" ht="13.5">
      <c r="A282" s="90" t="s">
        <v>329</v>
      </c>
      <c r="B282" s="91" t="s">
        <v>330</v>
      </c>
      <c r="C282" s="83">
        <f>C13-C137</f>
        <v>0</v>
      </c>
      <c r="D282" s="83">
        <f>D13-D137</f>
        <v>0</v>
      </c>
      <c r="E282" s="89">
        <f>E13-E137</f>
        <v>10859100</v>
      </c>
      <c r="F282" s="26"/>
      <c r="G282" s="125">
        <f t="shared" si="12"/>
        <v>0</v>
      </c>
      <c r="H282" s="126">
        <f t="shared" si="13"/>
        <v>0</v>
      </c>
    </row>
    <row r="283" spans="1:8" ht="12.75" hidden="1">
      <c r="A283" s="92"/>
      <c r="B283" s="93"/>
      <c r="C283" s="94"/>
      <c r="D283" s="94"/>
      <c r="E283" s="142"/>
      <c r="F283" s="26"/>
      <c r="G283" s="125">
        <f t="shared" si="12"/>
        <v>0</v>
      </c>
      <c r="H283" s="126">
        <f t="shared" si="13"/>
        <v>0</v>
      </c>
    </row>
    <row r="284" spans="1:8" ht="12.75" hidden="1">
      <c r="A284" s="92"/>
      <c r="B284" s="93"/>
      <c r="C284" s="94"/>
      <c r="D284" s="94"/>
      <c r="E284" s="142"/>
      <c r="F284" s="26"/>
      <c r="G284" s="125">
        <f t="shared" si="12"/>
        <v>0</v>
      </c>
      <c r="H284" s="126">
        <f t="shared" si="13"/>
        <v>0</v>
      </c>
    </row>
    <row r="285" spans="1:8" ht="12.75" hidden="1">
      <c r="A285" s="92"/>
      <c r="B285" s="93"/>
      <c r="C285" s="94"/>
      <c r="D285" s="94"/>
      <c r="E285" s="142"/>
      <c r="F285" s="26"/>
      <c r="G285" s="125"/>
      <c r="H285" s="126"/>
    </row>
    <row r="286" spans="1:8" ht="12.75">
      <c r="A286" s="95" t="s">
        <v>358</v>
      </c>
      <c r="B286" s="96"/>
      <c r="C286" s="97"/>
      <c r="D286" s="98"/>
      <c r="E286" s="97">
        <v>74995987</v>
      </c>
      <c r="F286" s="26" t="e">
        <f t="shared" si="11"/>
        <v>#DIV/0!</v>
      </c>
      <c r="G286" s="125">
        <f t="shared" si="12"/>
        <v>0</v>
      </c>
      <c r="H286" s="126">
        <f t="shared" si="13"/>
        <v>0</v>
      </c>
    </row>
    <row r="287" spans="1:8" ht="12.75">
      <c r="A287" s="95" t="s">
        <v>359</v>
      </c>
      <c r="B287" s="99"/>
      <c r="C287" s="97"/>
      <c r="D287" s="98"/>
      <c r="E287" s="97">
        <v>64236086</v>
      </c>
      <c r="F287" s="26" t="e">
        <f t="shared" si="11"/>
        <v>#DIV/0!</v>
      </c>
      <c r="G287" s="125">
        <f t="shared" si="12"/>
        <v>0</v>
      </c>
      <c r="H287" s="126">
        <f t="shared" si="13"/>
        <v>0</v>
      </c>
    </row>
    <row r="288" spans="1:8" ht="13.5">
      <c r="A288" s="90" t="s">
        <v>360</v>
      </c>
      <c r="B288" s="100"/>
      <c r="C288" s="101">
        <f>C286:D286-C287</f>
        <v>0</v>
      </c>
      <c r="D288" s="102">
        <f>D286:E286-D287</f>
        <v>0</v>
      </c>
      <c r="E288" s="101">
        <f>E286:E286-E287</f>
        <v>10759901</v>
      </c>
      <c r="F288" s="26"/>
      <c r="G288" s="125">
        <f t="shared" si="12"/>
        <v>0</v>
      </c>
      <c r="H288" s="126">
        <f t="shared" si="13"/>
        <v>0</v>
      </c>
    </row>
    <row r="289" spans="1:8" ht="12.75">
      <c r="A289" s="95" t="s">
        <v>363</v>
      </c>
      <c r="B289" s="99"/>
      <c r="C289" s="97"/>
      <c r="D289" s="98"/>
      <c r="E289" s="97">
        <v>5007166</v>
      </c>
      <c r="F289" s="26" t="e">
        <f t="shared" si="11"/>
        <v>#DIV/0!</v>
      </c>
      <c r="G289" s="125">
        <f t="shared" si="12"/>
        <v>0</v>
      </c>
      <c r="H289" s="126">
        <f t="shared" si="13"/>
        <v>0</v>
      </c>
    </row>
    <row r="290" spans="1:8" ht="12.75">
      <c r="A290" s="95" t="s">
        <v>361</v>
      </c>
      <c r="B290" s="99"/>
      <c r="C290" s="97"/>
      <c r="D290" s="98"/>
      <c r="E290" s="97">
        <v>4907967</v>
      </c>
      <c r="F290" s="26" t="e">
        <f t="shared" si="11"/>
        <v>#DIV/0!</v>
      </c>
      <c r="G290" s="125">
        <f t="shared" si="12"/>
        <v>0</v>
      </c>
      <c r="H290" s="126">
        <f t="shared" si="13"/>
        <v>0</v>
      </c>
    </row>
    <row r="291" spans="1:8" ht="13.5">
      <c r="A291" s="90" t="s">
        <v>362</v>
      </c>
      <c r="B291" s="96"/>
      <c r="C291" s="101">
        <v>0</v>
      </c>
      <c r="D291" s="102">
        <f>D289-D290</f>
        <v>0</v>
      </c>
      <c r="E291" s="101">
        <f>E289-E290</f>
        <v>99199</v>
      </c>
      <c r="F291" s="26"/>
      <c r="G291" s="125">
        <f t="shared" si="12"/>
        <v>0</v>
      </c>
      <c r="H291" s="126">
        <f t="shared" si="13"/>
        <v>0</v>
      </c>
    </row>
    <row r="292" spans="1:8" ht="13.5">
      <c r="A292" s="90" t="s">
        <v>364</v>
      </c>
      <c r="B292" s="100"/>
      <c r="C292" s="101">
        <v>0</v>
      </c>
      <c r="D292" s="102">
        <f>D288+D291</f>
        <v>0</v>
      </c>
      <c r="E292" s="101">
        <f>E288:E288+E291:E291</f>
        <v>10859100</v>
      </c>
      <c r="F292" s="26"/>
      <c r="G292" s="125">
        <f t="shared" si="12"/>
        <v>0</v>
      </c>
      <c r="H292" s="126">
        <f t="shared" si="13"/>
        <v>0</v>
      </c>
    </row>
    <row r="293" ht="12.75">
      <c r="F293" s="65" t="s">
        <v>419</v>
      </c>
    </row>
    <row r="294" ht="12.75">
      <c r="E294" s="103"/>
    </row>
    <row r="295" spans="1:4" ht="12.75">
      <c r="A295" s="104"/>
      <c r="B295" s="105"/>
      <c r="C295" s="106"/>
      <c r="D295" s="106"/>
    </row>
    <row r="296" spans="1:4" ht="12.75">
      <c r="A296" s="104"/>
      <c r="B296" s="105"/>
      <c r="C296" s="106"/>
      <c r="D296" s="106"/>
    </row>
    <row r="297" spans="1:4" ht="12.75">
      <c r="A297" s="104"/>
      <c r="B297" s="105"/>
      <c r="C297" s="106"/>
      <c r="D297" s="106"/>
    </row>
    <row r="299" ht="12.75">
      <c r="C299" s="169">
        <f>E157+E168+E175+E179+E187+E201+E208+E221+E235+E246+E254+E270</f>
        <v>69144053</v>
      </c>
    </row>
  </sheetData>
  <sheetProtection/>
  <mergeCells count="8">
    <mergeCell ref="F10:F11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13"/>
  <sheetViews>
    <sheetView tabSelected="1" view="pageLayout" workbookViewId="0" topLeftCell="A1">
      <selection activeCell="I20" sqref="I20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7" width="12.28125" style="1" hidden="1" customWidth="1"/>
    <col min="8" max="8" width="15.57421875" style="1" hidden="1" customWidth="1"/>
    <col min="9" max="9" width="9.421875" style="1" bestFit="1" customWidth="1"/>
    <col min="10" max="16384" width="9.140625" style="1" customWidth="1"/>
  </cols>
  <sheetData>
    <row r="1" spans="2:7" ht="15.75">
      <c r="B1" s="4" t="s">
        <v>249</v>
      </c>
      <c r="F1" s="183" t="s">
        <v>251</v>
      </c>
      <c r="G1" s="183"/>
    </row>
    <row r="2" ht="15.75">
      <c r="B2" s="4" t="s">
        <v>250</v>
      </c>
    </row>
    <row r="3" ht="15.75">
      <c r="B3" s="4" t="s">
        <v>408</v>
      </c>
    </row>
    <row r="5" spans="2:6" ht="33.75" customHeight="1">
      <c r="B5" s="172" t="s">
        <v>423</v>
      </c>
      <c r="C5" s="172"/>
      <c r="D5" s="172"/>
      <c r="E5" s="172"/>
      <c r="F5" s="172"/>
    </row>
    <row r="6" spans="2:6" ht="15">
      <c r="B6" s="186">
        <v>43555</v>
      </c>
      <c r="C6" s="187"/>
      <c r="D6" s="187"/>
      <c r="E6" s="187"/>
      <c r="F6" s="187"/>
    </row>
    <row r="7" ht="12.75">
      <c r="E7" s="3" t="s">
        <v>419</v>
      </c>
    </row>
    <row r="8" ht="12.75">
      <c r="F8" s="14" t="s">
        <v>252</v>
      </c>
    </row>
    <row r="9" spans="2:7" ht="25.5" customHeight="1">
      <c r="B9" s="176" t="s">
        <v>253</v>
      </c>
      <c r="C9" s="177" t="s">
        <v>248</v>
      </c>
      <c r="D9" s="178" t="s">
        <v>487</v>
      </c>
      <c r="E9" s="184" t="s">
        <v>488</v>
      </c>
      <c r="F9" s="178" t="s">
        <v>489</v>
      </c>
      <c r="G9" s="170" t="s">
        <v>417</v>
      </c>
    </row>
    <row r="10" spans="2:7" ht="16.5" customHeight="1">
      <c r="B10" s="176"/>
      <c r="C10" s="177"/>
      <c r="D10" s="178"/>
      <c r="E10" s="185"/>
      <c r="F10" s="178"/>
      <c r="G10" s="171"/>
    </row>
    <row r="11" spans="2:7" ht="13.5">
      <c r="B11" s="67"/>
      <c r="C11" s="68"/>
      <c r="D11" s="69">
        <v>1</v>
      </c>
      <c r="E11" s="143">
        <v>2</v>
      </c>
      <c r="F11" s="69">
        <v>3</v>
      </c>
      <c r="G11" s="72" t="s">
        <v>418</v>
      </c>
    </row>
    <row r="12" spans="2:9" s="9" customFormat="1" ht="13.5">
      <c r="B12" s="22" t="s">
        <v>441</v>
      </c>
      <c r="C12" s="21" t="s">
        <v>443</v>
      </c>
      <c r="D12" s="144">
        <f>D16+D21+D29+D31+D33+D39+D50+D52+D42+D48+D55</f>
        <v>0</v>
      </c>
      <c r="E12" s="145">
        <f>E16+E21+E29+E31+E33+E39+E50+E52+E42+E48+E55</f>
        <v>0</v>
      </c>
      <c r="F12" s="144">
        <f>F16+F21+F29+F31+F33+F39+F50+F52+F42+F48+F55</f>
        <v>5547047</v>
      </c>
      <c r="G12" s="130" t="e">
        <f aca="true" t="shared" si="0" ref="G12:G17">F12/E12*100</f>
        <v>#DIV/0!</v>
      </c>
      <c r="H12" s="129">
        <f>E12/11*12</f>
        <v>0</v>
      </c>
      <c r="I12" s="56"/>
    </row>
    <row r="13" spans="2:9" s="9" customFormat="1" ht="13.5">
      <c r="B13" s="22" t="s">
        <v>442</v>
      </c>
      <c r="C13" s="21" t="s">
        <v>196</v>
      </c>
      <c r="D13" s="144">
        <f>D14</f>
        <v>0</v>
      </c>
      <c r="E13" s="145">
        <f>E14</f>
        <v>0</v>
      </c>
      <c r="F13" s="144">
        <f>F14</f>
        <v>3465539</v>
      </c>
      <c r="G13" s="130" t="e">
        <f t="shared" si="0"/>
        <v>#DIV/0!</v>
      </c>
      <c r="H13" s="129">
        <f aca="true" t="shared" si="1" ref="H13:H76">E13/11*12</f>
        <v>0</v>
      </c>
      <c r="I13" s="56"/>
    </row>
    <row r="14" spans="2:9" s="9" customFormat="1" ht="13.5">
      <c r="B14" s="10" t="s">
        <v>197</v>
      </c>
      <c r="C14" s="7" t="s">
        <v>198</v>
      </c>
      <c r="D14" s="146">
        <f>D16+D21+D31+D33+D39+D29</f>
        <v>0</v>
      </c>
      <c r="E14" s="147">
        <f>E16+E21+E31+E33+E39+E29</f>
        <v>0</v>
      </c>
      <c r="F14" s="146">
        <f>F16+F21+F31+F33+F29</f>
        <v>3465539</v>
      </c>
      <c r="G14" s="130" t="e">
        <f t="shared" si="0"/>
        <v>#DIV/0!</v>
      </c>
      <c r="H14" s="129">
        <f t="shared" si="1"/>
        <v>0</v>
      </c>
      <c r="I14" s="56"/>
    </row>
    <row r="15" spans="2:9" s="9" customFormat="1" ht="13.5">
      <c r="B15" s="10" t="s">
        <v>259</v>
      </c>
      <c r="C15" s="7" t="s">
        <v>199</v>
      </c>
      <c r="D15" s="146">
        <f>D16</f>
        <v>0</v>
      </c>
      <c r="E15" s="147">
        <f>E16</f>
        <v>0</v>
      </c>
      <c r="F15" s="146">
        <f>F16</f>
        <v>374527</v>
      </c>
      <c r="G15" s="130" t="e">
        <f t="shared" si="0"/>
        <v>#DIV/0!</v>
      </c>
      <c r="H15" s="129">
        <f t="shared" si="1"/>
        <v>0</v>
      </c>
      <c r="I15" s="56"/>
    </row>
    <row r="16" spans="2:9" s="9" customFormat="1" ht="13.5">
      <c r="B16" s="10" t="s">
        <v>260</v>
      </c>
      <c r="C16" s="7" t="s">
        <v>200</v>
      </c>
      <c r="D16" s="146">
        <f>D17+D18+D19</f>
        <v>0</v>
      </c>
      <c r="E16" s="147">
        <f>E17+E18+E19</f>
        <v>0</v>
      </c>
      <c r="F16" s="146">
        <f>F17+F18+F19</f>
        <v>374527</v>
      </c>
      <c r="G16" s="130" t="e">
        <f t="shared" si="0"/>
        <v>#DIV/0!</v>
      </c>
      <c r="H16" s="129">
        <f t="shared" si="1"/>
        <v>0</v>
      </c>
      <c r="I16" s="56"/>
    </row>
    <row r="17" spans="2:9" s="9" customFormat="1" ht="26.25" hidden="1">
      <c r="B17" s="11" t="s">
        <v>334</v>
      </c>
      <c r="C17" s="8" t="s">
        <v>335</v>
      </c>
      <c r="D17" s="148"/>
      <c r="E17" s="149"/>
      <c r="F17" s="148"/>
      <c r="G17" s="131" t="e">
        <f t="shared" si="0"/>
        <v>#DIV/0!</v>
      </c>
      <c r="H17" s="129">
        <f t="shared" si="1"/>
        <v>0</v>
      </c>
      <c r="I17" s="56"/>
    </row>
    <row r="18" spans="2:9" ht="13.5">
      <c r="B18" s="11" t="s">
        <v>201</v>
      </c>
      <c r="C18" s="8" t="s">
        <v>202</v>
      </c>
      <c r="D18" s="148">
        <v>0</v>
      </c>
      <c r="E18" s="149">
        <v>0</v>
      </c>
      <c r="F18" s="148">
        <v>316430</v>
      </c>
      <c r="G18" s="131" t="e">
        <f>F18/E18*100</f>
        <v>#DIV/0!</v>
      </c>
      <c r="H18" s="129">
        <f t="shared" si="1"/>
        <v>0</v>
      </c>
      <c r="I18" s="56"/>
    </row>
    <row r="19" spans="2:9" ht="13.5">
      <c r="B19" s="11" t="s">
        <v>203</v>
      </c>
      <c r="C19" s="8" t="s">
        <v>204</v>
      </c>
      <c r="D19" s="148">
        <v>0</v>
      </c>
      <c r="E19" s="149">
        <v>0</v>
      </c>
      <c r="F19" s="148">
        <v>58097</v>
      </c>
      <c r="G19" s="131" t="e">
        <f aca="true" t="shared" si="2" ref="G19:G82">F19/E19*100</f>
        <v>#DIV/0!</v>
      </c>
      <c r="H19" s="129">
        <f t="shared" si="1"/>
        <v>0</v>
      </c>
      <c r="I19" s="56"/>
    </row>
    <row r="20" spans="2:9" ht="12.75" customHeight="1">
      <c r="B20" s="10" t="s">
        <v>261</v>
      </c>
      <c r="C20" s="7" t="s">
        <v>205</v>
      </c>
      <c r="D20" s="146">
        <f>D21+D29+D31</f>
        <v>0</v>
      </c>
      <c r="E20" s="147">
        <f>E21+E29+E31</f>
        <v>0</v>
      </c>
      <c r="F20" s="146">
        <f>F21+F29+F31</f>
        <v>2937928</v>
      </c>
      <c r="G20" s="130" t="e">
        <f t="shared" si="2"/>
        <v>#DIV/0!</v>
      </c>
      <c r="H20" s="129">
        <f t="shared" si="1"/>
        <v>0</v>
      </c>
      <c r="I20" s="56"/>
    </row>
    <row r="21" spans="2:9" s="9" customFormat="1" ht="12.75" customHeight="1">
      <c r="B21" s="10" t="s">
        <v>262</v>
      </c>
      <c r="C21" s="7" t="s">
        <v>206</v>
      </c>
      <c r="D21" s="146">
        <f>SUM(D22:D28)</f>
        <v>0</v>
      </c>
      <c r="E21" s="147">
        <f>SUM(E22:E28)</f>
        <v>0</v>
      </c>
      <c r="F21" s="146">
        <f>SUM(F22:F28)</f>
        <v>2907262</v>
      </c>
      <c r="G21" s="130" t="e">
        <f t="shared" si="2"/>
        <v>#DIV/0!</v>
      </c>
      <c r="H21" s="129">
        <f t="shared" si="1"/>
        <v>0</v>
      </c>
      <c r="I21" s="56"/>
    </row>
    <row r="22" spans="2:9" ht="13.5">
      <c r="B22" s="11" t="s">
        <v>207</v>
      </c>
      <c r="C22" s="8" t="s">
        <v>208</v>
      </c>
      <c r="D22" s="148">
        <v>0</v>
      </c>
      <c r="E22" s="149">
        <v>0</v>
      </c>
      <c r="F22" s="148">
        <v>383733</v>
      </c>
      <c r="G22" s="131" t="e">
        <f t="shared" si="2"/>
        <v>#DIV/0!</v>
      </c>
      <c r="H22" s="129">
        <f t="shared" si="1"/>
        <v>0</v>
      </c>
      <c r="I22" s="56"/>
    </row>
    <row r="23" spans="2:9" ht="13.5">
      <c r="B23" s="11" t="s">
        <v>209</v>
      </c>
      <c r="C23" s="8" t="s">
        <v>210</v>
      </c>
      <c r="D23" s="148"/>
      <c r="E23" s="149">
        <v>0</v>
      </c>
      <c r="F23" s="148">
        <v>4534</v>
      </c>
      <c r="G23" s="131" t="e">
        <f t="shared" si="2"/>
        <v>#DIV/0!</v>
      </c>
      <c r="H23" s="129">
        <f t="shared" si="1"/>
        <v>0</v>
      </c>
      <c r="I23" s="56"/>
    </row>
    <row r="24" spans="2:9" ht="13.5" hidden="1">
      <c r="B24" s="11" t="s">
        <v>211</v>
      </c>
      <c r="C24" s="8" t="s">
        <v>212</v>
      </c>
      <c r="D24" s="148"/>
      <c r="E24" s="149"/>
      <c r="F24" s="148"/>
      <c r="G24" s="131" t="e">
        <f t="shared" si="2"/>
        <v>#DIV/0!</v>
      </c>
      <c r="H24" s="129">
        <f t="shared" si="1"/>
        <v>0</v>
      </c>
      <c r="I24" s="56"/>
    </row>
    <row r="25" spans="2:9" ht="25.5" customHeight="1">
      <c r="B25" s="11" t="s">
        <v>213</v>
      </c>
      <c r="C25" s="8" t="s">
        <v>214</v>
      </c>
      <c r="D25" s="148">
        <v>0</v>
      </c>
      <c r="E25" s="149">
        <v>0</v>
      </c>
      <c r="F25" s="148">
        <v>1511170</v>
      </c>
      <c r="G25" s="131" t="e">
        <f t="shared" si="2"/>
        <v>#DIV/0!</v>
      </c>
      <c r="H25" s="129">
        <f t="shared" si="1"/>
        <v>0</v>
      </c>
      <c r="I25" s="56"/>
    </row>
    <row r="26" spans="2:9" ht="24.75" customHeight="1">
      <c r="B26" s="11" t="s">
        <v>215</v>
      </c>
      <c r="C26" s="8" t="s">
        <v>216</v>
      </c>
      <c r="D26" s="148">
        <v>0</v>
      </c>
      <c r="E26" s="149">
        <v>0</v>
      </c>
      <c r="F26" s="148">
        <v>22385</v>
      </c>
      <c r="G26" s="131" t="e">
        <f t="shared" si="2"/>
        <v>#DIV/0!</v>
      </c>
      <c r="H26" s="129">
        <f t="shared" si="1"/>
        <v>0</v>
      </c>
      <c r="I26" s="56"/>
    </row>
    <row r="27" spans="2:9" ht="26.25" customHeight="1">
      <c r="B27" s="11" t="s">
        <v>217</v>
      </c>
      <c r="C27" s="8" t="s">
        <v>218</v>
      </c>
      <c r="D27" s="148">
        <v>0</v>
      </c>
      <c r="E27" s="149">
        <v>0</v>
      </c>
      <c r="F27" s="148">
        <v>11759</v>
      </c>
      <c r="G27" s="131" t="e">
        <f t="shared" si="2"/>
        <v>#DIV/0!</v>
      </c>
      <c r="H27" s="129">
        <f t="shared" si="1"/>
        <v>0</v>
      </c>
      <c r="I27" s="56"/>
    </row>
    <row r="28" spans="2:9" ht="13.5">
      <c r="B28" s="11" t="s">
        <v>219</v>
      </c>
      <c r="C28" s="8" t="s">
        <v>220</v>
      </c>
      <c r="D28" s="148">
        <v>0</v>
      </c>
      <c r="E28" s="149">
        <v>0</v>
      </c>
      <c r="F28" s="148">
        <v>973681</v>
      </c>
      <c r="G28" s="131" t="e">
        <f t="shared" si="2"/>
        <v>#DIV/0!</v>
      </c>
      <c r="H28" s="129">
        <f t="shared" si="1"/>
        <v>0</v>
      </c>
      <c r="I28" s="56"/>
    </row>
    <row r="29" spans="2:9" ht="13.5" hidden="1">
      <c r="B29" s="15" t="s">
        <v>344</v>
      </c>
      <c r="C29" s="16" t="s">
        <v>343</v>
      </c>
      <c r="D29" s="150">
        <f>D30</f>
        <v>0</v>
      </c>
      <c r="E29" s="151">
        <f>E30</f>
        <v>0</v>
      </c>
      <c r="F29" s="150">
        <f>F30</f>
        <v>0</v>
      </c>
      <c r="G29" s="130" t="e">
        <f t="shared" si="2"/>
        <v>#DIV/0!</v>
      </c>
      <c r="H29" s="129">
        <f t="shared" si="1"/>
        <v>0</v>
      </c>
      <c r="I29" s="56"/>
    </row>
    <row r="30" spans="2:9" ht="13.5" hidden="1">
      <c r="B30" s="11" t="s">
        <v>345</v>
      </c>
      <c r="C30" s="8" t="s">
        <v>346</v>
      </c>
      <c r="D30" s="148"/>
      <c r="E30" s="149"/>
      <c r="F30" s="148">
        <v>0</v>
      </c>
      <c r="G30" s="131" t="e">
        <f t="shared" si="2"/>
        <v>#DIV/0!</v>
      </c>
      <c r="H30" s="129">
        <f t="shared" si="1"/>
        <v>0</v>
      </c>
      <c r="I30" s="56"/>
    </row>
    <row r="31" spans="2:9" s="12" customFormat="1" ht="13.5">
      <c r="B31" s="10" t="s">
        <v>263</v>
      </c>
      <c r="C31" s="7" t="s">
        <v>221</v>
      </c>
      <c r="D31" s="146">
        <f>D32</f>
        <v>0</v>
      </c>
      <c r="E31" s="147">
        <f>E32</f>
        <v>0</v>
      </c>
      <c r="F31" s="146">
        <f>F32</f>
        <v>30666</v>
      </c>
      <c r="G31" s="131" t="e">
        <f t="shared" si="2"/>
        <v>#DIV/0!</v>
      </c>
      <c r="H31" s="129">
        <f t="shared" si="1"/>
        <v>0</v>
      </c>
      <c r="I31" s="56"/>
    </row>
    <row r="32" spans="2:9" ht="13.5">
      <c r="B32" s="11" t="s">
        <v>222</v>
      </c>
      <c r="C32" s="8" t="s">
        <v>223</v>
      </c>
      <c r="D32" s="148">
        <v>0</v>
      </c>
      <c r="E32" s="149">
        <v>0</v>
      </c>
      <c r="F32" s="148">
        <v>30666</v>
      </c>
      <c r="G32" s="131" t="e">
        <f t="shared" si="2"/>
        <v>#DIV/0!</v>
      </c>
      <c r="H32" s="129">
        <f t="shared" si="1"/>
        <v>0</v>
      </c>
      <c r="I32" s="56"/>
    </row>
    <row r="33" spans="2:9" s="12" customFormat="1" ht="12.75" customHeight="1">
      <c r="B33" s="10" t="s">
        <v>264</v>
      </c>
      <c r="C33" s="7" t="s">
        <v>224</v>
      </c>
      <c r="D33" s="146">
        <f>D34+D35+D36+D37+D38</f>
        <v>0</v>
      </c>
      <c r="E33" s="147">
        <f>E34+E35+E36+E37</f>
        <v>0</v>
      </c>
      <c r="F33" s="146">
        <f>F37+F36+F35+F34</f>
        <v>153084</v>
      </c>
      <c r="G33" s="130" t="e">
        <f t="shared" si="2"/>
        <v>#DIV/0!</v>
      </c>
      <c r="H33" s="129">
        <f t="shared" si="1"/>
        <v>0</v>
      </c>
      <c r="I33" s="56"/>
    </row>
    <row r="34" spans="2:9" ht="13.5">
      <c r="B34" s="11" t="s">
        <v>225</v>
      </c>
      <c r="C34" s="8" t="s">
        <v>226</v>
      </c>
      <c r="D34" s="148">
        <v>0</v>
      </c>
      <c r="E34" s="149">
        <v>0</v>
      </c>
      <c r="F34" s="148">
        <v>137154</v>
      </c>
      <c r="G34" s="131"/>
      <c r="H34" s="129">
        <f t="shared" si="1"/>
        <v>0</v>
      </c>
      <c r="I34" s="56"/>
    </row>
    <row r="35" spans="2:9" ht="26.25" hidden="1">
      <c r="B35" s="11" t="s">
        <v>234</v>
      </c>
      <c r="C35" s="8" t="s">
        <v>235</v>
      </c>
      <c r="D35" s="148"/>
      <c r="E35" s="149"/>
      <c r="F35" s="148"/>
      <c r="G35" s="131" t="e">
        <f t="shared" si="2"/>
        <v>#DIV/0!</v>
      </c>
      <c r="H35" s="129">
        <f t="shared" si="1"/>
        <v>0</v>
      </c>
      <c r="I35" s="56"/>
    </row>
    <row r="36" spans="2:9" ht="13.5" hidden="1">
      <c r="B36" s="11" t="s">
        <v>236</v>
      </c>
      <c r="C36" s="8" t="s">
        <v>237</v>
      </c>
      <c r="D36" s="148"/>
      <c r="E36" s="149"/>
      <c r="F36" s="148"/>
      <c r="G36" s="131" t="e">
        <f t="shared" si="2"/>
        <v>#DIV/0!</v>
      </c>
      <c r="H36" s="129">
        <f t="shared" si="1"/>
        <v>0</v>
      </c>
      <c r="I36" s="56"/>
    </row>
    <row r="37" spans="2:9" ht="13.5">
      <c r="B37" s="11" t="s">
        <v>227</v>
      </c>
      <c r="C37" s="8" t="s">
        <v>228</v>
      </c>
      <c r="D37" s="148">
        <v>0</v>
      </c>
      <c r="E37" s="149">
        <v>0</v>
      </c>
      <c r="F37" s="148">
        <v>15930</v>
      </c>
      <c r="G37" s="131" t="e">
        <f t="shared" si="2"/>
        <v>#DIV/0!</v>
      </c>
      <c r="H37" s="129">
        <f t="shared" si="1"/>
        <v>0</v>
      </c>
      <c r="I37" s="56"/>
    </row>
    <row r="38" spans="2:9" ht="13.5">
      <c r="B38" s="10" t="s">
        <v>265</v>
      </c>
      <c r="C38" s="7" t="s">
        <v>229</v>
      </c>
      <c r="D38" s="146"/>
      <c r="E38" s="147"/>
      <c r="F38" s="146">
        <f>F39+F42+F48+F50+F52</f>
        <v>901509</v>
      </c>
      <c r="G38" s="131"/>
      <c r="H38" s="129">
        <f t="shared" si="1"/>
        <v>0</v>
      </c>
      <c r="I38" s="56"/>
    </row>
    <row r="39" spans="2:9" s="12" customFormat="1" ht="13.5">
      <c r="B39" s="10" t="s">
        <v>266</v>
      </c>
      <c r="C39" s="7" t="s">
        <v>230</v>
      </c>
      <c r="D39" s="146">
        <f>D40</f>
        <v>0</v>
      </c>
      <c r="E39" s="147">
        <f>E40</f>
        <v>0</v>
      </c>
      <c r="F39" s="146">
        <f>F40+F41</f>
        <v>103</v>
      </c>
      <c r="G39" s="131"/>
      <c r="H39" s="129">
        <f t="shared" si="1"/>
        <v>0</v>
      </c>
      <c r="I39" s="56"/>
    </row>
    <row r="40" spans="2:9" ht="12.75" customHeight="1">
      <c r="B40" s="11" t="s">
        <v>231</v>
      </c>
      <c r="C40" s="8" t="s">
        <v>232</v>
      </c>
      <c r="D40" s="148">
        <v>0</v>
      </c>
      <c r="E40" s="149">
        <v>0</v>
      </c>
      <c r="F40" s="148">
        <v>103</v>
      </c>
      <c r="G40" s="131"/>
      <c r="H40" s="129">
        <f t="shared" si="1"/>
        <v>0</v>
      </c>
      <c r="I40" s="56"/>
    </row>
    <row r="41" spans="2:9" ht="12.75" customHeight="1" hidden="1">
      <c r="B41" s="11" t="s">
        <v>391</v>
      </c>
      <c r="C41" s="8" t="s">
        <v>392</v>
      </c>
      <c r="D41" s="148"/>
      <c r="E41" s="149"/>
      <c r="F41" s="148"/>
      <c r="G41" s="131"/>
      <c r="H41" s="129">
        <f t="shared" si="1"/>
        <v>0</v>
      </c>
      <c r="I41" s="56"/>
    </row>
    <row r="42" spans="2:9" ht="12.75" customHeight="1" hidden="1">
      <c r="B42" s="10" t="s">
        <v>356</v>
      </c>
      <c r="C42" s="7" t="s">
        <v>355</v>
      </c>
      <c r="D42" s="146"/>
      <c r="E42" s="147"/>
      <c r="F42" s="146">
        <f>F43</f>
        <v>0</v>
      </c>
      <c r="G42" s="131"/>
      <c r="H42" s="129">
        <f t="shared" si="1"/>
        <v>0</v>
      </c>
      <c r="I42" s="56"/>
    </row>
    <row r="43" spans="2:9" ht="25.5" customHeight="1" hidden="1">
      <c r="B43" s="11" t="s">
        <v>432</v>
      </c>
      <c r="C43" s="8" t="s">
        <v>433</v>
      </c>
      <c r="D43" s="148"/>
      <c r="E43" s="149"/>
      <c r="F43" s="148"/>
      <c r="G43" s="131"/>
      <c r="H43" s="129">
        <f t="shared" si="1"/>
        <v>0</v>
      </c>
      <c r="I43" s="56"/>
    </row>
    <row r="44" spans="2:9" ht="25.5" customHeight="1" hidden="1">
      <c r="B44" s="11" t="s">
        <v>435</v>
      </c>
      <c r="C44" s="8" t="s">
        <v>434</v>
      </c>
      <c r="D44" s="148"/>
      <c r="E44" s="149"/>
      <c r="F44" s="148"/>
      <c r="G44" s="131"/>
      <c r="H44" s="129">
        <f t="shared" si="1"/>
        <v>0</v>
      </c>
      <c r="I44" s="56"/>
    </row>
    <row r="45" spans="2:9" ht="25.5" customHeight="1" hidden="1">
      <c r="B45" s="11" t="s">
        <v>437</v>
      </c>
      <c r="C45" s="8" t="s">
        <v>438</v>
      </c>
      <c r="D45" s="148"/>
      <c r="E45" s="149"/>
      <c r="F45" s="148"/>
      <c r="G45" s="131"/>
      <c r="H45" s="129">
        <f t="shared" si="1"/>
        <v>0</v>
      </c>
      <c r="I45" s="56"/>
    </row>
    <row r="46" spans="2:9" ht="25.5" customHeight="1" hidden="1">
      <c r="B46" s="10" t="s">
        <v>485</v>
      </c>
      <c r="C46" s="7" t="s">
        <v>339</v>
      </c>
      <c r="D46" s="146"/>
      <c r="E46" s="147">
        <f>E47</f>
        <v>0</v>
      </c>
      <c r="F46" s="148"/>
      <c r="G46" s="131"/>
      <c r="H46" s="129">
        <f t="shared" si="1"/>
        <v>0</v>
      </c>
      <c r="I46" s="56"/>
    </row>
    <row r="47" spans="2:9" ht="25.5" customHeight="1" hidden="1">
      <c r="B47" s="11" t="s">
        <v>432</v>
      </c>
      <c r="C47" s="8" t="s">
        <v>481</v>
      </c>
      <c r="D47" s="148"/>
      <c r="E47" s="149"/>
      <c r="F47" s="148"/>
      <c r="G47" s="131"/>
      <c r="H47" s="129">
        <f t="shared" si="1"/>
        <v>0</v>
      </c>
      <c r="I47" s="56"/>
    </row>
    <row r="48" spans="2:9" ht="13.5">
      <c r="B48" s="10" t="s">
        <v>350</v>
      </c>
      <c r="C48" s="7" t="s">
        <v>233</v>
      </c>
      <c r="D48" s="146">
        <f>D49</f>
        <v>0</v>
      </c>
      <c r="E48" s="147">
        <f>E49</f>
        <v>0</v>
      </c>
      <c r="F48" s="146">
        <f>F49</f>
        <v>884956</v>
      </c>
      <c r="G48" s="131"/>
      <c r="H48" s="129">
        <f t="shared" si="1"/>
        <v>0</v>
      </c>
      <c r="I48" s="56"/>
    </row>
    <row r="49" spans="2:9" ht="26.25">
      <c r="B49" s="11" t="s">
        <v>352</v>
      </c>
      <c r="C49" s="8" t="s">
        <v>351</v>
      </c>
      <c r="D49" s="148">
        <v>0</v>
      </c>
      <c r="E49" s="149">
        <v>0</v>
      </c>
      <c r="F49" s="148">
        <v>884956</v>
      </c>
      <c r="G49" s="131"/>
      <c r="H49" s="129">
        <f t="shared" si="1"/>
        <v>0</v>
      </c>
      <c r="I49" s="56"/>
    </row>
    <row r="50" spans="2:9" s="12" customFormat="1" ht="12.75" customHeight="1">
      <c r="B50" s="10" t="s">
        <v>353</v>
      </c>
      <c r="C50" s="7" t="s">
        <v>354</v>
      </c>
      <c r="D50" s="146">
        <f>D51</f>
        <v>0</v>
      </c>
      <c r="E50" s="147">
        <f>E51</f>
        <v>0</v>
      </c>
      <c r="F50" s="146">
        <f>F51</f>
        <v>16450</v>
      </c>
      <c r="G50" s="131"/>
      <c r="H50" s="129">
        <f t="shared" si="1"/>
        <v>0</v>
      </c>
      <c r="I50" s="56"/>
    </row>
    <row r="51" spans="2:9" ht="39">
      <c r="B51" s="11" t="s">
        <v>449</v>
      </c>
      <c r="C51" s="8" t="s">
        <v>446</v>
      </c>
      <c r="D51" s="148">
        <v>0</v>
      </c>
      <c r="E51" s="149">
        <v>0</v>
      </c>
      <c r="F51" s="148">
        <v>16450</v>
      </c>
      <c r="G51" s="131"/>
      <c r="H51" s="129">
        <f t="shared" si="1"/>
        <v>0</v>
      </c>
      <c r="I51" s="56"/>
    </row>
    <row r="52" spans="2:9" ht="13.5" hidden="1">
      <c r="B52" s="17" t="s">
        <v>357</v>
      </c>
      <c r="C52" s="18">
        <v>4310</v>
      </c>
      <c r="D52" s="152">
        <f>D54</f>
        <v>0</v>
      </c>
      <c r="E52" s="153">
        <f>E54</f>
        <v>0</v>
      </c>
      <c r="F52" s="152">
        <f>F54</f>
        <v>0</v>
      </c>
      <c r="G52" s="131" t="e">
        <f t="shared" si="2"/>
        <v>#DIV/0!</v>
      </c>
      <c r="H52" s="129">
        <f t="shared" si="1"/>
        <v>0</v>
      </c>
      <c r="I52" s="56"/>
    </row>
    <row r="53" spans="2:9" ht="13.5" hidden="1">
      <c r="B53" s="17"/>
      <c r="C53" s="18"/>
      <c r="D53" s="152"/>
      <c r="E53" s="153"/>
      <c r="F53" s="152"/>
      <c r="G53" s="131" t="e">
        <f t="shared" si="2"/>
        <v>#DIV/0!</v>
      </c>
      <c r="H53" s="129">
        <f t="shared" si="1"/>
        <v>0</v>
      </c>
      <c r="I53" s="56"/>
    </row>
    <row r="54" spans="2:9" ht="26.25" hidden="1">
      <c r="B54" s="32" t="s">
        <v>422</v>
      </c>
      <c r="C54" s="33">
        <v>431019</v>
      </c>
      <c r="D54" s="154"/>
      <c r="E54" s="155"/>
      <c r="F54" s="154"/>
      <c r="G54" s="131" t="e">
        <f t="shared" si="2"/>
        <v>#DIV/0!</v>
      </c>
      <c r="H54" s="129">
        <f t="shared" si="1"/>
        <v>0</v>
      </c>
      <c r="I54" s="56"/>
    </row>
    <row r="55" spans="2:9" ht="13.5">
      <c r="B55" s="128" t="s">
        <v>357</v>
      </c>
      <c r="C55" s="133">
        <v>4315</v>
      </c>
      <c r="D55" s="152">
        <f>D56</f>
        <v>0</v>
      </c>
      <c r="E55" s="153">
        <f>E56</f>
        <v>0</v>
      </c>
      <c r="F55" s="152">
        <f>F56</f>
        <v>1179999</v>
      </c>
      <c r="G55" s="130" t="e">
        <f t="shared" si="2"/>
        <v>#DIV/0!</v>
      </c>
      <c r="H55" s="129">
        <f t="shared" si="1"/>
        <v>0</v>
      </c>
      <c r="I55" s="56"/>
    </row>
    <row r="56" spans="2:9" ht="13.5">
      <c r="B56" s="32" t="s">
        <v>484</v>
      </c>
      <c r="C56" s="18">
        <v>431509</v>
      </c>
      <c r="D56" s="154"/>
      <c r="E56" s="155"/>
      <c r="F56" s="154">
        <v>1179999</v>
      </c>
      <c r="G56" s="131" t="e">
        <f t="shared" si="2"/>
        <v>#DIV/0!</v>
      </c>
      <c r="H56" s="129">
        <f t="shared" si="1"/>
        <v>0</v>
      </c>
      <c r="I56" s="56"/>
    </row>
    <row r="57" spans="2:9" ht="13.5">
      <c r="B57" s="20" t="s">
        <v>238</v>
      </c>
      <c r="C57" s="21" t="s">
        <v>239</v>
      </c>
      <c r="D57" s="156">
        <f>D58+D63</f>
        <v>0</v>
      </c>
      <c r="E57" s="157">
        <f>E58+E63</f>
        <v>0</v>
      </c>
      <c r="F57" s="156">
        <f>F58+F63+F66</f>
        <v>3977860</v>
      </c>
      <c r="G57" s="130" t="e">
        <f t="shared" si="2"/>
        <v>#DIV/0!</v>
      </c>
      <c r="H57" s="129">
        <f t="shared" si="1"/>
        <v>0</v>
      </c>
      <c r="I57" s="56"/>
    </row>
    <row r="58" spans="2:9" ht="13.5">
      <c r="B58" s="6" t="s">
        <v>270</v>
      </c>
      <c r="C58" s="8" t="s">
        <v>148</v>
      </c>
      <c r="D58" s="158">
        <f>D59+D60+D61+D62</f>
        <v>0</v>
      </c>
      <c r="E58" s="159">
        <f>E59+E60+E61+E62+E97</f>
        <v>0</v>
      </c>
      <c r="F58" s="158">
        <f>F59+F60+F61+F62</f>
        <v>3977860</v>
      </c>
      <c r="G58" s="131" t="e">
        <f t="shared" si="2"/>
        <v>#DIV/0!</v>
      </c>
      <c r="H58" s="129">
        <f t="shared" si="1"/>
        <v>0</v>
      </c>
      <c r="I58" s="56"/>
    </row>
    <row r="59" spans="2:9" ht="13.5">
      <c r="B59" s="6" t="s">
        <v>149</v>
      </c>
      <c r="C59" s="8" t="s">
        <v>150</v>
      </c>
      <c r="D59" s="158">
        <f>D69+D77+D92</f>
        <v>0</v>
      </c>
      <c r="E59" s="159">
        <f>E69+E77+E92</f>
        <v>0</v>
      </c>
      <c r="F59" s="158">
        <f>F69+F77+F92</f>
        <v>639057</v>
      </c>
      <c r="G59" s="131" t="e">
        <f t="shared" si="2"/>
        <v>#DIV/0!</v>
      </c>
      <c r="H59" s="129">
        <f t="shared" si="1"/>
        <v>0</v>
      </c>
      <c r="I59" s="56"/>
    </row>
    <row r="60" spans="2:9" ht="14.25" customHeight="1">
      <c r="B60" s="6" t="s">
        <v>151</v>
      </c>
      <c r="C60" s="8" t="s">
        <v>152</v>
      </c>
      <c r="D60" s="158">
        <f>D70+D78+D85+D93+D98</f>
        <v>0</v>
      </c>
      <c r="E60" s="159">
        <f>E70+E78+E85+E93</f>
        <v>0</v>
      </c>
      <c r="F60" s="158">
        <f>F70+F78+F85+F93+F98</f>
        <v>3338353</v>
      </c>
      <c r="G60" s="131" t="e">
        <f t="shared" si="2"/>
        <v>#DIV/0!</v>
      </c>
      <c r="H60" s="129">
        <f t="shared" si="1"/>
        <v>0</v>
      </c>
      <c r="I60" s="56"/>
    </row>
    <row r="61" spans="2:9" ht="13.5" hidden="1">
      <c r="B61" s="6" t="s">
        <v>161</v>
      </c>
      <c r="C61" s="8" t="s">
        <v>162</v>
      </c>
      <c r="D61" s="158">
        <f aca="true" t="shared" si="3" ref="D61:F62">D71</f>
        <v>0</v>
      </c>
      <c r="E61" s="159">
        <f t="shared" si="3"/>
        <v>0</v>
      </c>
      <c r="F61" s="158">
        <f t="shared" si="3"/>
        <v>0</v>
      </c>
      <c r="G61" s="131" t="e">
        <f t="shared" si="2"/>
        <v>#DIV/0!</v>
      </c>
      <c r="H61" s="129">
        <f t="shared" si="1"/>
        <v>0</v>
      </c>
      <c r="I61" s="56"/>
    </row>
    <row r="62" spans="2:9" ht="13.5">
      <c r="B62" s="6" t="s">
        <v>347</v>
      </c>
      <c r="C62" s="8" t="s">
        <v>348</v>
      </c>
      <c r="D62" s="158">
        <f t="shared" si="3"/>
        <v>0</v>
      </c>
      <c r="E62" s="159">
        <f t="shared" si="3"/>
        <v>0</v>
      </c>
      <c r="F62" s="158">
        <f t="shared" si="3"/>
        <v>450</v>
      </c>
      <c r="G62" s="131" t="e">
        <f t="shared" si="2"/>
        <v>#DIV/0!</v>
      </c>
      <c r="H62" s="129">
        <f t="shared" si="1"/>
        <v>0</v>
      </c>
      <c r="I62" s="56"/>
    </row>
    <row r="63" spans="2:9" ht="13.5" hidden="1">
      <c r="B63" s="6" t="s">
        <v>267</v>
      </c>
      <c r="C63" s="8" t="s">
        <v>164</v>
      </c>
      <c r="D63" s="158">
        <f>D64</f>
        <v>0</v>
      </c>
      <c r="E63" s="159">
        <f>E64</f>
        <v>0</v>
      </c>
      <c r="F63" s="158">
        <f>F64</f>
        <v>0</v>
      </c>
      <c r="G63" s="131" t="e">
        <f t="shared" si="2"/>
        <v>#DIV/0!</v>
      </c>
      <c r="H63" s="129">
        <f t="shared" si="1"/>
        <v>0</v>
      </c>
      <c r="I63" s="56"/>
    </row>
    <row r="64" spans="2:9" ht="13.5" hidden="1">
      <c r="B64" s="6" t="s">
        <v>403</v>
      </c>
      <c r="C64" s="8" t="s">
        <v>165</v>
      </c>
      <c r="D64" s="158">
        <f>D74+D80+D87+D95+D89</f>
        <v>0</v>
      </c>
      <c r="E64" s="159">
        <f>E74+E80+E87+E95+E89</f>
        <v>0</v>
      </c>
      <c r="F64" s="158">
        <f>F74+F80+F88+F95</f>
        <v>0</v>
      </c>
      <c r="G64" s="131" t="e">
        <f t="shared" si="2"/>
        <v>#DIV/0!</v>
      </c>
      <c r="H64" s="129">
        <f t="shared" si="1"/>
        <v>0</v>
      </c>
      <c r="I64" s="56"/>
    </row>
    <row r="65" spans="2:9" ht="12.75" customHeight="1" hidden="1">
      <c r="B65" s="6" t="s">
        <v>368</v>
      </c>
      <c r="C65" s="8" t="s">
        <v>369</v>
      </c>
      <c r="D65" s="158"/>
      <c r="E65" s="159"/>
      <c r="F65" s="158"/>
      <c r="G65" s="131" t="e">
        <f t="shared" si="2"/>
        <v>#DIV/0!</v>
      </c>
      <c r="H65" s="129">
        <f t="shared" si="1"/>
        <v>0</v>
      </c>
      <c r="I65" s="56"/>
    </row>
    <row r="66" spans="2:9" ht="30" customHeight="1" hidden="1">
      <c r="B66" s="31" t="s">
        <v>431</v>
      </c>
      <c r="C66" s="8" t="s">
        <v>369</v>
      </c>
      <c r="D66" s="158"/>
      <c r="E66" s="159"/>
      <c r="F66" s="158">
        <f>F82</f>
        <v>0</v>
      </c>
      <c r="G66" s="131" t="e">
        <f t="shared" si="2"/>
        <v>#DIV/0!</v>
      </c>
      <c r="H66" s="129">
        <f t="shared" si="1"/>
        <v>0</v>
      </c>
      <c r="I66" s="56"/>
    </row>
    <row r="67" spans="2:9" ht="30" customHeight="1">
      <c r="B67" s="5" t="s">
        <v>240</v>
      </c>
      <c r="C67" s="7" t="s">
        <v>241</v>
      </c>
      <c r="D67" s="160">
        <f>D68+D73</f>
        <v>0</v>
      </c>
      <c r="E67" s="161">
        <f>E68+E73</f>
        <v>0</v>
      </c>
      <c r="F67" s="160">
        <f>F68+F73</f>
        <v>2238543</v>
      </c>
      <c r="G67" s="132" t="e">
        <f t="shared" si="2"/>
        <v>#DIV/0!</v>
      </c>
      <c r="H67" s="129">
        <f t="shared" si="1"/>
        <v>0</v>
      </c>
      <c r="I67" s="56"/>
    </row>
    <row r="68" spans="2:9" ht="13.5">
      <c r="B68" s="6" t="s">
        <v>271</v>
      </c>
      <c r="C68" s="8" t="s">
        <v>148</v>
      </c>
      <c r="D68" s="158">
        <f>D69+D70+D71+D72</f>
        <v>0</v>
      </c>
      <c r="E68" s="159">
        <f>E69+E70+E71+E72</f>
        <v>0</v>
      </c>
      <c r="F68" s="158">
        <f>F69+F70+F71+F72</f>
        <v>2238543</v>
      </c>
      <c r="G68" s="131" t="e">
        <f t="shared" si="2"/>
        <v>#DIV/0!</v>
      </c>
      <c r="H68" s="129">
        <f t="shared" si="1"/>
        <v>0</v>
      </c>
      <c r="I68" s="56"/>
    </row>
    <row r="69" spans="2:9" ht="13.5">
      <c r="B69" s="6" t="s">
        <v>149</v>
      </c>
      <c r="C69" s="8" t="s">
        <v>150</v>
      </c>
      <c r="D69" s="158">
        <v>0</v>
      </c>
      <c r="E69" s="159">
        <v>0</v>
      </c>
      <c r="F69" s="158">
        <v>268984</v>
      </c>
      <c r="G69" s="131" t="e">
        <f t="shared" si="2"/>
        <v>#DIV/0!</v>
      </c>
      <c r="H69" s="129">
        <f t="shared" si="1"/>
        <v>0</v>
      </c>
      <c r="I69" s="56"/>
    </row>
    <row r="70" spans="2:9" ht="13.5">
      <c r="B70" s="6" t="s">
        <v>151</v>
      </c>
      <c r="C70" s="8" t="s">
        <v>152</v>
      </c>
      <c r="D70" s="158">
        <v>0</v>
      </c>
      <c r="E70" s="159">
        <v>0</v>
      </c>
      <c r="F70" s="158">
        <v>1969109</v>
      </c>
      <c r="G70" s="131" t="e">
        <f t="shared" si="2"/>
        <v>#DIV/0!</v>
      </c>
      <c r="H70" s="129">
        <f t="shared" si="1"/>
        <v>0</v>
      </c>
      <c r="I70" s="56"/>
    </row>
    <row r="71" spans="2:9" ht="13.5" hidden="1">
      <c r="B71" s="6" t="s">
        <v>161</v>
      </c>
      <c r="C71" s="8" t="s">
        <v>162</v>
      </c>
      <c r="D71" s="158"/>
      <c r="E71" s="159"/>
      <c r="F71" s="158"/>
      <c r="G71" s="131" t="e">
        <f t="shared" si="2"/>
        <v>#DIV/0!</v>
      </c>
      <c r="H71" s="129">
        <f t="shared" si="1"/>
        <v>0</v>
      </c>
      <c r="I71" s="56"/>
    </row>
    <row r="72" spans="2:9" ht="13.5">
      <c r="B72" s="6" t="s">
        <v>347</v>
      </c>
      <c r="C72" s="8" t="s">
        <v>348</v>
      </c>
      <c r="D72" s="158">
        <v>0</v>
      </c>
      <c r="E72" s="159">
        <v>0</v>
      </c>
      <c r="F72" s="162">
        <v>450</v>
      </c>
      <c r="G72" s="131" t="e">
        <f t="shared" si="2"/>
        <v>#DIV/0!</v>
      </c>
      <c r="H72" s="129">
        <f t="shared" si="1"/>
        <v>0</v>
      </c>
      <c r="I72" s="56"/>
    </row>
    <row r="73" spans="2:9" ht="13.5" hidden="1">
      <c r="B73" s="6" t="s">
        <v>268</v>
      </c>
      <c r="C73" s="8" t="s">
        <v>164</v>
      </c>
      <c r="D73" s="158">
        <f>D74</f>
        <v>0</v>
      </c>
      <c r="E73" s="159">
        <f>E74</f>
        <v>0</v>
      </c>
      <c r="F73" s="158">
        <f>F74</f>
        <v>0</v>
      </c>
      <c r="G73" s="131" t="e">
        <f t="shared" si="2"/>
        <v>#DIV/0!</v>
      </c>
      <c r="H73" s="129">
        <f t="shared" si="1"/>
        <v>0</v>
      </c>
      <c r="I73" s="56"/>
    </row>
    <row r="74" spans="2:9" ht="13.5" hidden="1">
      <c r="B74" s="6" t="s">
        <v>404</v>
      </c>
      <c r="C74" s="8" t="s">
        <v>165</v>
      </c>
      <c r="D74" s="158"/>
      <c r="E74" s="159"/>
      <c r="F74" s="158"/>
      <c r="G74" s="131" t="e">
        <f t="shared" si="2"/>
        <v>#DIV/0!</v>
      </c>
      <c r="H74" s="129">
        <f t="shared" si="1"/>
        <v>0</v>
      </c>
      <c r="I74" s="56"/>
    </row>
    <row r="75" spans="2:9" ht="13.5">
      <c r="B75" s="5" t="s">
        <v>242</v>
      </c>
      <c r="C75" s="7" t="s">
        <v>243</v>
      </c>
      <c r="D75" s="160">
        <f>D76+D79</f>
        <v>0</v>
      </c>
      <c r="E75" s="161">
        <f>E76+E79</f>
        <v>0</v>
      </c>
      <c r="F75" s="160">
        <f>F76+F79+F82+F80</f>
        <v>1302212</v>
      </c>
      <c r="G75" s="130" t="e">
        <f t="shared" si="2"/>
        <v>#DIV/0!</v>
      </c>
      <c r="H75" s="129">
        <f t="shared" si="1"/>
        <v>0</v>
      </c>
      <c r="I75" s="56"/>
    </row>
    <row r="76" spans="2:9" ht="13.5">
      <c r="B76" s="6" t="s">
        <v>272</v>
      </c>
      <c r="C76" s="8" t="s">
        <v>148</v>
      </c>
      <c r="D76" s="158">
        <f>D77+D78</f>
        <v>0</v>
      </c>
      <c r="E76" s="159">
        <f>E77+E78</f>
        <v>0</v>
      </c>
      <c r="F76" s="158">
        <f>F77+F78</f>
        <v>1302212</v>
      </c>
      <c r="G76" s="131" t="e">
        <f t="shared" si="2"/>
        <v>#DIV/0!</v>
      </c>
      <c r="H76" s="129">
        <f t="shared" si="1"/>
        <v>0</v>
      </c>
      <c r="I76" s="56"/>
    </row>
    <row r="77" spans="2:9" ht="13.5">
      <c r="B77" s="6" t="s">
        <v>149</v>
      </c>
      <c r="C77" s="8" t="s">
        <v>150</v>
      </c>
      <c r="D77" s="158">
        <v>0</v>
      </c>
      <c r="E77" s="159">
        <v>0</v>
      </c>
      <c r="F77" s="158">
        <v>370073</v>
      </c>
      <c r="G77" s="131" t="e">
        <f t="shared" si="2"/>
        <v>#DIV/0!</v>
      </c>
      <c r="H77" s="129">
        <f aca="true" t="shared" si="4" ref="H77:H107">E77/11*12</f>
        <v>0</v>
      </c>
      <c r="I77" s="56"/>
    </row>
    <row r="78" spans="2:9" ht="13.5">
      <c r="B78" s="6" t="s">
        <v>151</v>
      </c>
      <c r="C78" s="8" t="s">
        <v>152</v>
      </c>
      <c r="D78" s="158">
        <v>0</v>
      </c>
      <c r="E78" s="159">
        <v>0</v>
      </c>
      <c r="F78" s="158">
        <v>932139</v>
      </c>
      <c r="G78" s="131" t="e">
        <f t="shared" si="2"/>
        <v>#DIV/0!</v>
      </c>
      <c r="H78" s="129">
        <f t="shared" si="4"/>
        <v>0</v>
      </c>
      <c r="I78" s="56"/>
    </row>
    <row r="79" spans="2:9" ht="13.5" hidden="1">
      <c r="B79" s="6" t="s">
        <v>256</v>
      </c>
      <c r="C79" s="8" t="s">
        <v>164</v>
      </c>
      <c r="D79" s="158">
        <f>D80</f>
        <v>0</v>
      </c>
      <c r="E79" s="159">
        <f>E80</f>
        <v>0</v>
      </c>
      <c r="F79" s="158">
        <v>0</v>
      </c>
      <c r="G79" s="131" t="e">
        <f t="shared" si="2"/>
        <v>#DIV/0!</v>
      </c>
      <c r="H79" s="129">
        <f t="shared" si="4"/>
        <v>0</v>
      </c>
      <c r="I79" s="56"/>
    </row>
    <row r="80" spans="2:9" ht="13.5" hidden="1">
      <c r="B80" s="6" t="s">
        <v>405</v>
      </c>
      <c r="C80" s="8" t="s">
        <v>165</v>
      </c>
      <c r="D80" s="158"/>
      <c r="E80" s="159"/>
      <c r="F80" s="158"/>
      <c r="G80" s="131" t="e">
        <f t="shared" si="2"/>
        <v>#DIV/0!</v>
      </c>
      <c r="H80" s="129">
        <f t="shared" si="4"/>
        <v>0</v>
      </c>
      <c r="I80" s="56"/>
    </row>
    <row r="81" spans="2:9" ht="12.75" customHeight="1" hidden="1">
      <c r="B81" s="6" t="s">
        <v>368</v>
      </c>
      <c r="C81" s="8" t="s">
        <v>369</v>
      </c>
      <c r="D81" s="158"/>
      <c r="E81" s="159"/>
      <c r="F81" s="158"/>
      <c r="G81" s="131" t="e">
        <f t="shared" si="2"/>
        <v>#DIV/0!</v>
      </c>
      <c r="H81" s="129">
        <f t="shared" si="4"/>
        <v>0</v>
      </c>
      <c r="I81" s="56"/>
    </row>
    <row r="82" spans="2:9" ht="24.75" customHeight="1" hidden="1">
      <c r="B82" s="31" t="s">
        <v>431</v>
      </c>
      <c r="C82" s="8" t="s">
        <v>369</v>
      </c>
      <c r="D82" s="158"/>
      <c r="E82" s="159"/>
      <c r="F82" s="158"/>
      <c r="G82" s="131" t="e">
        <f t="shared" si="2"/>
        <v>#DIV/0!</v>
      </c>
      <c r="H82" s="129">
        <f t="shared" si="4"/>
        <v>0</v>
      </c>
      <c r="I82" s="56"/>
    </row>
    <row r="83" spans="2:9" ht="13.5" hidden="1">
      <c r="B83" s="5" t="s">
        <v>244</v>
      </c>
      <c r="C83" s="7" t="s">
        <v>245</v>
      </c>
      <c r="D83" s="160">
        <f>D84+D86+D88</f>
        <v>0</v>
      </c>
      <c r="E83" s="161">
        <f>E84+E86+E88</f>
        <v>0</v>
      </c>
      <c r="F83" s="160">
        <f>F84+F86+F88</f>
        <v>0</v>
      </c>
      <c r="G83" s="131" t="e">
        <f aca="true" t="shared" si="5" ref="G83:G105">F83/E83*100</f>
        <v>#DIV/0!</v>
      </c>
      <c r="H83" s="129">
        <f t="shared" si="4"/>
        <v>0</v>
      </c>
      <c r="I83" s="56"/>
    </row>
    <row r="84" spans="2:9" ht="13.5" hidden="1">
      <c r="B84" s="6" t="s">
        <v>273</v>
      </c>
      <c r="C84" s="8" t="s">
        <v>148</v>
      </c>
      <c r="D84" s="158">
        <f>D85</f>
        <v>0</v>
      </c>
      <c r="E84" s="159">
        <f>E85</f>
        <v>0</v>
      </c>
      <c r="F84" s="158">
        <f>F85</f>
        <v>0</v>
      </c>
      <c r="G84" s="131" t="e">
        <f t="shared" si="5"/>
        <v>#DIV/0!</v>
      </c>
      <c r="H84" s="129">
        <f t="shared" si="4"/>
        <v>0</v>
      </c>
      <c r="I84" s="56"/>
    </row>
    <row r="85" spans="2:9" ht="13.5" hidden="1">
      <c r="B85" s="6" t="s">
        <v>151</v>
      </c>
      <c r="C85" s="8" t="s">
        <v>152</v>
      </c>
      <c r="D85" s="158"/>
      <c r="E85" s="159"/>
      <c r="F85" s="158"/>
      <c r="G85" s="131" t="e">
        <f t="shared" si="5"/>
        <v>#DIV/0!</v>
      </c>
      <c r="H85" s="129">
        <f t="shared" si="4"/>
        <v>0</v>
      </c>
      <c r="I85" s="56"/>
    </row>
    <row r="86" spans="2:9" ht="13.5" hidden="1">
      <c r="B86" s="6" t="s">
        <v>268</v>
      </c>
      <c r="C86" s="8" t="s">
        <v>164</v>
      </c>
      <c r="D86" s="158">
        <f>D87</f>
        <v>0</v>
      </c>
      <c r="E86" s="159">
        <f>E87</f>
        <v>0</v>
      </c>
      <c r="F86" s="158"/>
      <c r="G86" s="131" t="e">
        <f t="shared" si="5"/>
        <v>#DIV/0!</v>
      </c>
      <c r="H86" s="129">
        <f t="shared" si="4"/>
        <v>0</v>
      </c>
      <c r="I86" s="56"/>
    </row>
    <row r="87" spans="2:9" ht="13.5" hidden="1">
      <c r="B87" s="6" t="s">
        <v>404</v>
      </c>
      <c r="C87" s="8" t="s">
        <v>165</v>
      </c>
      <c r="D87" s="158"/>
      <c r="E87" s="159"/>
      <c r="F87" s="158"/>
      <c r="G87" s="131" t="e">
        <f t="shared" si="5"/>
        <v>#DIV/0!</v>
      </c>
      <c r="H87" s="129">
        <f t="shared" si="4"/>
        <v>0</v>
      </c>
      <c r="I87" s="56"/>
    </row>
    <row r="88" spans="2:9" ht="13.5" hidden="1">
      <c r="B88" s="6" t="s">
        <v>256</v>
      </c>
      <c r="C88" s="8" t="s">
        <v>164</v>
      </c>
      <c r="D88" s="158">
        <f>D89</f>
        <v>0</v>
      </c>
      <c r="E88" s="159"/>
      <c r="F88" s="158">
        <f>F89</f>
        <v>0</v>
      </c>
      <c r="G88" s="131" t="e">
        <f t="shared" si="5"/>
        <v>#DIV/0!</v>
      </c>
      <c r="H88" s="129">
        <f t="shared" si="4"/>
        <v>0</v>
      </c>
      <c r="I88" s="56"/>
    </row>
    <row r="89" spans="2:9" ht="13.5" hidden="1">
      <c r="B89" s="6" t="s">
        <v>405</v>
      </c>
      <c r="C89" s="8" t="s">
        <v>165</v>
      </c>
      <c r="D89" s="158"/>
      <c r="E89" s="159"/>
      <c r="F89" s="158"/>
      <c r="G89" s="131" t="e">
        <f t="shared" si="5"/>
        <v>#DIV/0!</v>
      </c>
      <c r="H89" s="129">
        <f t="shared" si="4"/>
        <v>0</v>
      </c>
      <c r="I89" s="56"/>
    </row>
    <row r="90" spans="2:9" ht="26.25" hidden="1">
      <c r="B90" s="5" t="s">
        <v>246</v>
      </c>
      <c r="C90" s="7" t="s">
        <v>247</v>
      </c>
      <c r="D90" s="160">
        <f>D91+D94</f>
        <v>0</v>
      </c>
      <c r="E90" s="161">
        <f>E91+E94</f>
        <v>0</v>
      </c>
      <c r="F90" s="160">
        <f>F91+F94</f>
        <v>0</v>
      </c>
      <c r="G90" s="131" t="e">
        <f t="shared" si="5"/>
        <v>#DIV/0!</v>
      </c>
      <c r="H90" s="129">
        <f t="shared" si="4"/>
        <v>0</v>
      </c>
      <c r="I90" s="56"/>
    </row>
    <row r="91" spans="2:9" ht="13.5" hidden="1">
      <c r="B91" s="6" t="s">
        <v>274</v>
      </c>
      <c r="C91" s="8" t="s">
        <v>148</v>
      </c>
      <c r="D91" s="158">
        <f>D92+D93</f>
        <v>0</v>
      </c>
      <c r="E91" s="159">
        <f>E92+E93</f>
        <v>0</v>
      </c>
      <c r="F91" s="158">
        <f>F92+F93</f>
        <v>0</v>
      </c>
      <c r="G91" s="131" t="e">
        <f t="shared" si="5"/>
        <v>#DIV/0!</v>
      </c>
      <c r="H91" s="129">
        <f t="shared" si="4"/>
        <v>0</v>
      </c>
      <c r="I91" s="56"/>
    </row>
    <row r="92" spans="2:9" ht="13.5" hidden="1">
      <c r="B92" s="6" t="s">
        <v>149</v>
      </c>
      <c r="C92" s="8" t="s">
        <v>150</v>
      </c>
      <c r="D92" s="158"/>
      <c r="E92" s="159"/>
      <c r="F92" s="158"/>
      <c r="G92" s="131" t="e">
        <f t="shared" si="5"/>
        <v>#DIV/0!</v>
      </c>
      <c r="H92" s="129">
        <f t="shared" si="4"/>
        <v>0</v>
      </c>
      <c r="I92" s="56"/>
    </row>
    <row r="93" spans="2:9" ht="13.5" hidden="1">
      <c r="B93" s="6" t="s">
        <v>151</v>
      </c>
      <c r="C93" s="8" t="s">
        <v>152</v>
      </c>
      <c r="D93" s="158"/>
      <c r="E93" s="159"/>
      <c r="F93" s="158"/>
      <c r="G93" s="131" t="e">
        <f t="shared" si="5"/>
        <v>#DIV/0!</v>
      </c>
      <c r="H93" s="129">
        <f t="shared" si="4"/>
        <v>0</v>
      </c>
      <c r="I93" s="56"/>
    </row>
    <row r="94" spans="2:9" ht="13.5" hidden="1">
      <c r="B94" s="6" t="s">
        <v>269</v>
      </c>
      <c r="C94" s="8" t="s">
        <v>164</v>
      </c>
      <c r="D94" s="158">
        <f>D95</f>
        <v>0</v>
      </c>
      <c r="E94" s="159">
        <f>E95</f>
        <v>0</v>
      </c>
      <c r="F94" s="158"/>
      <c r="G94" s="131" t="e">
        <f t="shared" si="5"/>
        <v>#DIV/0!</v>
      </c>
      <c r="H94" s="129">
        <f t="shared" si="4"/>
        <v>0</v>
      </c>
      <c r="I94" s="56"/>
    </row>
    <row r="95" spans="2:9" ht="13.5" hidden="1">
      <c r="B95" s="6" t="s">
        <v>406</v>
      </c>
      <c r="C95" s="8" t="s">
        <v>165</v>
      </c>
      <c r="D95" s="158"/>
      <c r="E95" s="159"/>
      <c r="F95" s="158"/>
      <c r="G95" s="131" t="e">
        <f t="shared" si="5"/>
        <v>#DIV/0!</v>
      </c>
      <c r="H95" s="129">
        <f t="shared" si="4"/>
        <v>0</v>
      </c>
      <c r="I95" s="56"/>
    </row>
    <row r="96" spans="2:9" ht="13.5">
      <c r="B96" s="5" t="s">
        <v>483</v>
      </c>
      <c r="C96" s="7" t="s">
        <v>482</v>
      </c>
      <c r="D96" s="160">
        <f>D98</f>
        <v>0</v>
      </c>
      <c r="E96" s="161">
        <f>E98</f>
        <v>0</v>
      </c>
      <c r="F96" s="161">
        <f>F98</f>
        <v>437105</v>
      </c>
      <c r="G96" s="131" t="e">
        <f t="shared" si="5"/>
        <v>#DIV/0!</v>
      </c>
      <c r="H96" s="129">
        <f t="shared" si="4"/>
        <v>0</v>
      </c>
      <c r="I96" s="56"/>
    </row>
    <row r="97" spans="2:9" ht="13.5">
      <c r="B97" s="6" t="s">
        <v>272</v>
      </c>
      <c r="C97" s="8" t="s">
        <v>326</v>
      </c>
      <c r="D97" s="158">
        <f>D98</f>
        <v>0</v>
      </c>
      <c r="E97" s="159">
        <f>E98</f>
        <v>0</v>
      </c>
      <c r="F97" s="160">
        <f>F98</f>
        <v>437105</v>
      </c>
      <c r="G97" s="131" t="e">
        <f t="shared" si="5"/>
        <v>#DIV/0!</v>
      </c>
      <c r="H97" s="129"/>
      <c r="I97" s="56"/>
    </row>
    <row r="98" spans="2:9" ht="13.5">
      <c r="B98" s="6" t="s">
        <v>151</v>
      </c>
      <c r="C98" s="8" t="s">
        <v>327</v>
      </c>
      <c r="D98" s="158">
        <v>0</v>
      </c>
      <c r="E98" s="159">
        <v>0</v>
      </c>
      <c r="F98" s="158">
        <v>437105</v>
      </c>
      <c r="G98" s="131" t="e">
        <f t="shared" si="5"/>
        <v>#DIV/0!</v>
      </c>
      <c r="H98" s="129">
        <f t="shared" si="4"/>
        <v>0</v>
      </c>
      <c r="I98" s="56"/>
    </row>
    <row r="99" spans="2:9" ht="13.5">
      <c r="B99" s="13" t="s">
        <v>338</v>
      </c>
      <c r="C99" s="19"/>
      <c r="D99" s="163">
        <f>D12-D57</f>
        <v>0</v>
      </c>
      <c r="E99" s="164">
        <f>E12-E57</f>
        <v>0</v>
      </c>
      <c r="F99" s="163">
        <f>F12-F57</f>
        <v>1569187</v>
      </c>
      <c r="G99" s="131"/>
      <c r="H99" s="129">
        <f t="shared" si="4"/>
        <v>0</v>
      </c>
      <c r="I99" s="56"/>
    </row>
    <row r="100" spans="4:9" ht="13.5">
      <c r="D100" s="165"/>
      <c r="E100" s="165"/>
      <c r="F100" s="166"/>
      <c r="G100" s="131"/>
      <c r="H100" s="129">
        <f t="shared" si="4"/>
        <v>0</v>
      </c>
      <c r="I100" s="56"/>
    </row>
    <row r="101" spans="2:9" ht="13.5">
      <c r="B101" s="23" t="s">
        <v>358</v>
      </c>
      <c r="C101" s="24"/>
      <c r="D101" s="167"/>
      <c r="E101" s="168"/>
      <c r="F101" s="167">
        <v>5546944</v>
      </c>
      <c r="G101" s="131" t="e">
        <f t="shared" si="5"/>
        <v>#DIV/0!</v>
      </c>
      <c r="H101" s="129">
        <f t="shared" si="4"/>
        <v>0</v>
      </c>
      <c r="I101" s="56"/>
    </row>
    <row r="102" spans="2:9" ht="13.5">
      <c r="B102" s="23" t="s">
        <v>359</v>
      </c>
      <c r="C102" s="25"/>
      <c r="D102" s="167"/>
      <c r="E102" s="168"/>
      <c r="F102" s="167">
        <v>3977860</v>
      </c>
      <c r="G102" s="131" t="e">
        <f t="shared" si="5"/>
        <v>#DIV/0!</v>
      </c>
      <c r="H102" s="129">
        <f t="shared" si="4"/>
        <v>0</v>
      </c>
      <c r="I102" s="56"/>
    </row>
    <row r="103" spans="2:9" ht="13.5">
      <c r="B103" s="13" t="s">
        <v>360</v>
      </c>
      <c r="C103" s="19"/>
      <c r="D103" s="163">
        <f>D101:E101-D102:E102</f>
        <v>0</v>
      </c>
      <c r="E103" s="164">
        <f>E101:F101-E102</f>
        <v>0</v>
      </c>
      <c r="F103" s="163">
        <f>F101:G101-F102</f>
        <v>1569084</v>
      </c>
      <c r="G103" s="131"/>
      <c r="H103" s="129">
        <f t="shared" si="4"/>
        <v>0</v>
      </c>
      <c r="I103" s="56"/>
    </row>
    <row r="104" spans="2:9" ht="13.5">
      <c r="B104" s="23" t="s">
        <v>363</v>
      </c>
      <c r="C104" s="25"/>
      <c r="D104" s="167"/>
      <c r="E104" s="168"/>
      <c r="F104" s="167">
        <v>103</v>
      </c>
      <c r="G104" s="131" t="e">
        <f t="shared" si="5"/>
        <v>#DIV/0!</v>
      </c>
      <c r="H104" s="129">
        <f t="shared" si="4"/>
        <v>0</v>
      </c>
      <c r="I104" s="56"/>
    </row>
    <row r="105" spans="2:9" ht="13.5">
      <c r="B105" s="23" t="s">
        <v>361</v>
      </c>
      <c r="C105" s="25"/>
      <c r="D105" s="167"/>
      <c r="E105" s="168"/>
      <c r="F105" s="167"/>
      <c r="G105" s="131" t="e">
        <f t="shared" si="5"/>
        <v>#DIV/0!</v>
      </c>
      <c r="H105" s="129">
        <f t="shared" si="4"/>
        <v>0</v>
      </c>
      <c r="I105" s="56"/>
    </row>
    <row r="106" spans="2:9" ht="13.5">
      <c r="B106" s="13" t="s">
        <v>362</v>
      </c>
      <c r="C106" s="24"/>
      <c r="D106" s="163">
        <f>D104:E104-D105:E105</f>
        <v>0</v>
      </c>
      <c r="E106" s="164">
        <f>E104-E105</f>
        <v>0</v>
      </c>
      <c r="F106" s="163">
        <f>F104-F105</f>
        <v>103</v>
      </c>
      <c r="G106" s="131"/>
      <c r="H106" s="129">
        <f t="shared" si="4"/>
        <v>0</v>
      </c>
      <c r="I106" s="56"/>
    </row>
    <row r="107" spans="2:9" ht="13.5">
      <c r="B107" s="13" t="s">
        <v>364</v>
      </c>
      <c r="C107" s="19"/>
      <c r="D107" s="163">
        <v>0</v>
      </c>
      <c r="E107" s="164">
        <f>E103+E106</f>
        <v>0</v>
      </c>
      <c r="F107" s="163">
        <f>F103:G103+F106:G106</f>
        <v>1569187</v>
      </c>
      <c r="G107" s="131"/>
      <c r="H107" s="129">
        <f t="shared" si="4"/>
        <v>0</v>
      </c>
      <c r="I107" s="56"/>
    </row>
    <row r="111" spans="2:5" ht="12.75">
      <c r="B111" s="28"/>
      <c r="C111" s="29"/>
      <c r="D111" s="30"/>
      <c r="E111" s="30"/>
    </row>
    <row r="112" spans="2:5" ht="12.75">
      <c r="B112" s="28"/>
      <c r="C112" s="29"/>
      <c r="D112" s="30"/>
      <c r="E112" s="30"/>
    </row>
    <row r="113" spans="2:5" ht="12.75">
      <c r="B113" s="28"/>
      <c r="C113" s="29"/>
      <c r="D113" s="30"/>
      <c r="E113" s="30"/>
    </row>
  </sheetData>
  <sheetProtection/>
  <mergeCells count="9">
    <mergeCell ref="F1:G1"/>
    <mergeCell ref="G9:G10"/>
    <mergeCell ref="C9:C10"/>
    <mergeCell ref="F9:F10"/>
    <mergeCell ref="D9:D10"/>
    <mergeCell ref="E9:E10"/>
    <mergeCell ref="B5:F5"/>
    <mergeCell ref="B6:F6"/>
    <mergeCell ref="B9:B10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3.7109375" style="3" customWidth="1"/>
    <col min="7" max="16384" width="9.140625" style="1" customWidth="1"/>
  </cols>
  <sheetData>
    <row r="1" spans="2:7" ht="15.75">
      <c r="B1" s="4" t="s">
        <v>249</v>
      </c>
      <c r="C1" s="39"/>
      <c r="D1" s="40"/>
      <c r="E1" s="40"/>
      <c r="F1" s="34" t="s">
        <v>407</v>
      </c>
      <c r="G1" s="35"/>
    </row>
    <row r="2" spans="2:7" ht="15.75">
      <c r="B2" s="4" t="s">
        <v>250</v>
      </c>
      <c r="C2" s="39"/>
      <c r="D2" s="40"/>
      <c r="E2" s="40"/>
      <c r="F2" s="40"/>
      <c r="G2" s="41"/>
    </row>
    <row r="3" spans="2:7" ht="15.75">
      <c r="B3" s="4" t="s">
        <v>408</v>
      </c>
      <c r="C3" s="39"/>
      <c r="D3" s="40"/>
      <c r="E3" s="40"/>
      <c r="F3" s="40"/>
      <c r="G3" s="41"/>
    </row>
    <row r="4" spans="2:7" ht="15">
      <c r="B4" s="41"/>
      <c r="C4" s="39"/>
      <c r="D4" s="40"/>
      <c r="E4" s="40"/>
      <c r="F4" s="40"/>
      <c r="G4" s="41"/>
    </row>
    <row r="5" spans="2:7" ht="15.75">
      <c r="B5" s="190" t="s">
        <v>409</v>
      </c>
      <c r="C5" s="190"/>
      <c r="D5" s="190"/>
      <c r="E5" s="190"/>
      <c r="F5" s="190"/>
      <c r="G5" s="41"/>
    </row>
    <row r="6" spans="2:7" ht="15.75">
      <c r="B6" s="191">
        <v>43373</v>
      </c>
      <c r="C6" s="192"/>
      <c r="D6" s="192"/>
      <c r="E6" s="192"/>
      <c r="F6" s="192"/>
      <c r="G6" s="41"/>
    </row>
    <row r="7" spans="2:7" ht="15">
      <c r="B7" s="41"/>
      <c r="C7" s="38"/>
      <c r="D7" s="40"/>
      <c r="E7" s="40"/>
      <c r="F7" s="40"/>
      <c r="G7" s="41"/>
    </row>
    <row r="8" spans="2:7" ht="15">
      <c r="B8" s="41"/>
      <c r="C8" s="39"/>
      <c r="D8" s="40"/>
      <c r="E8" s="40"/>
      <c r="F8" s="107" t="s">
        <v>252</v>
      </c>
      <c r="G8" s="41"/>
    </row>
    <row r="9" spans="2:7" ht="15">
      <c r="B9" s="41"/>
      <c r="C9" s="39"/>
      <c r="D9" s="40"/>
      <c r="E9" s="40"/>
      <c r="F9" s="40"/>
      <c r="G9" s="41"/>
    </row>
    <row r="10" spans="2:7" ht="12.75" customHeight="1">
      <c r="B10" s="193" t="s">
        <v>253</v>
      </c>
      <c r="C10" s="194" t="s">
        <v>248</v>
      </c>
      <c r="D10" s="188" t="s">
        <v>461</v>
      </c>
      <c r="E10" s="195" t="s">
        <v>460</v>
      </c>
      <c r="F10" s="188" t="s">
        <v>478</v>
      </c>
      <c r="G10" s="188" t="s">
        <v>417</v>
      </c>
    </row>
    <row r="11" spans="2:7" ht="33.75" customHeight="1">
      <c r="B11" s="193"/>
      <c r="C11" s="194"/>
      <c r="D11" s="189"/>
      <c r="E11" s="196"/>
      <c r="F11" s="189"/>
      <c r="G11" s="189"/>
    </row>
    <row r="12" spans="2:7" ht="32.25">
      <c r="B12" s="42"/>
      <c r="C12" s="43"/>
      <c r="D12" s="44">
        <v>1</v>
      </c>
      <c r="E12" s="45">
        <v>2</v>
      </c>
      <c r="F12" s="46">
        <v>3</v>
      </c>
      <c r="G12" s="46" t="s">
        <v>418</v>
      </c>
    </row>
    <row r="13" spans="2:7" s="12" customFormat="1" ht="15.75">
      <c r="B13" s="47" t="s">
        <v>0</v>
      </c>
      <c r="C13" s="48" t="s">
        <v>413</v>
      </c>
      <c r="D13" s="49">
        <f>D15+D14</f>
        <v>4000</v>
      </c>
      <c r="E13" s="49">
        <f>E14+E15</f>
        <v>4000</v>
      </c>
      <c r="F13" s="49">
        <f>F14+F15</f>
        <v>0</v>
      </c>
      <c r="G13" s="36">
        <f aca="true" t="shared" si="0" ref="G13:G19">F13/E13*100</f>
        <v>0</v>
      </c>
    </row>
    <row r="14" spans="2:7" s="12" customFormat="1" ht="46.5" hidden="1">
      <c r="B14" s="50" t="s">
        <v>429</v>
      </c>
      <c r="C14" s="51" t="s">
        <v>428</v>
      </c>
      <c r="D14" s="52"/>
      <c r="E14" s="52"/>
      <c r="F14" s="52"/>
      <c r="G14" s="37" t="e">
        <f t="shared" si="0"/>
        <v>#DIV/0!</v>
      </c>
    </row>
    <row r="15" spans="2:11" s="12" customFormat="1" ht="36.75" customHeight="1">
      <c r="B15" s="50" t="s">
        <v>410</v>
      </c>
      <c r="C15" s="51" t="s">
        <v>414</v>
      </c>
      <c r="D15" s="52">
        <v>4000</v>
      </c>
      <c r="E15" s="52">
        <v>4000</v>
      </c>
      <c r="F15" s="52">
        <v>0</v>
      </c>
      <c r="G15" s="37">
        <f t="shared" si="0"/>
        <v>0</v>
      </c>
      <c r="K15" s="12" t="s">
        <v>419</v>
      </c>
    </row>
    <row r="16" spans="2:7" s="12" customFormat="1" ht="15.75">
      <c r="B16" s="47" t="s">
        <v>411</v>
      </c>
      <c r="C16" s="48" t="s">
        <v>415</v>
      </c>
      <c r="D16" s="49">
        <f>D17</f>
        <v>4000</v>
      </c>
      <c r="E16" s="49">
        <f>E17</f>
        <v>4000</v>
      </c>
      <c r="F16" s="49">
        <f>F17</f>
        <v>0</v>
      </c>
      <c r="G16" s="55">
        <f t="shared" si="0"/>
        <v>0</v>
      </c>
    </row>
    <row r="17" spans="2:7" s="12" customFormat="1" ht="15">
      <c r="B17" s="53" t="s">
        <v>412</v>
      </c>
      <c r="C17" s="51" t="s">
        <v>416</v>
      </c>
      <c r="D17" s="54">
        <f>D19</f>
        <v>4000</v>
      </c>
      <c r="E17" s="54">
        <f>E19</f>
        <v>4000</v>
      </c>
      <c r="F17" s="54">
        <f>F19</f>
        <v>0</v>
      </c>
      <c r="G17" s="37">
        <f t="shared" si="0"/>
        <v>0</v>
      </c>
    </row>
    <row r="18" spans="2:7" ht="15" hidden="1">
      <c r="B18" s="53" t="s">
        <v>307</v>
      </c>
      <c r="C18" s="51" t="s">
        <v>164</v>
      </c>
      <c r="D18" s="54" t="e">
        <f>#REF!+#REF!+#REF!+#REF!+#REF!+#REF!+#REF!+#REF!+#REF!+#REF!</f>
        <v>#REF!</v>
      </c>
      <c r="E18" s="54" t="e">
        <f>#REF!+#REF!+#REF!+#REF!+#REF!+#REF!+#REF!+#REF!+#REF!+#REF!</f>
        <v>#REF!</v>
      </c>
      <c r="F18" s="54" t="e">
        <f>#REF!+#REF!+#REF!+#REF!+#REF!+#REF!+#REF!+#REF!+#REF!+#REF!</f>
        <v>#REF!</v>
      </c>
      <c r="G18" s="37" t="e">
        <f t="shared" si="0"/>
        <v>#REF!</v>
      </c>
    </row>
    <row r="19" spans="2:7" ht="46.5">
      <c r="B19" s="53" t="s">
        <v>447</v>
      </c>
      <c r="C19" s="51" t="s">
        <v>448</v>
      </c>
      <c r="D19" s="52">
        <v>4000</v>
      </c>
      <c r="E19" s="52">
        <v>4000</v>
      </c>
      <c r="F19" s="54">
        <v>0</v>
      </c>
      <c r="G19" s="37">
        <f t="shared" si="0"/>
        <v>0</v>
      </c>
    </row>
    <row r="20" spans="2:7" ht="15.75">
      <c r="B20" s="57" t="s">
        <v>436</v>
      </c>
      <c r="C20" s="58"/>
      <c r="D20" s="59">
        <v>0</v>
      </c>
      <c r="E20" s="59">
        <v>0</v>
      </c>
      <c r="F20" s="59">
        <f>F13-F16</f>
        <v>0</v>
      </c>
      <c r="G20" s="37">
        <v>0</v>
      </c>
    </row>
    <row r="21" spans="2:7" ht="15">
      <c r="B21" s="41"/>
      <c r="C21" s="39"/>
      <c r="D21" s="40"/>
      <c r="E21" s="40"/>
      <c r="F21" s="40"/>
      <c r="G21" s="41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2019-04-09T06:23:39Z</cp:lastPrinted>
  <dcterms:created xsi:type="dcterms:W3CDTF">2013-11-13T08:47:41Z</dcterms:created>
  <dcterms:modified xsi:type="dcterms:W3CDTF">2019-04-09T07:34:05Z</dcterms:modified>
  <cp:category/>
  <cp:version/>
  <cp:contentType/>
  <cp:contentStatus/>
</cp:coreProperties>
</file>