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BVC 2019 anexa1 OK" sheetId="1" r:id="rId1"/>
    <sheet name="Anexa 2 OK" sheetId="2" r:id="rId2"/>
    <sheet name="Anexa 3" sheetId="3" r:id="rId3"/>
    <sheet name="Anexa 4" sheetId="4" r:id="rId4"/>
    <sheet name="aneaxa 4a" sheetId="5" r:id="rId5"/>
    <sheet name="Anexa 5" sheetId="6" r:id="rId6"/>
    <sheet name="Sheet1" sheetId="7" r:id="rId7"/>
  </sheets>
  <externalReferences>
    <externalReference r:id="rId10"/>
  </externalReferences>
  <definedNames>
    <definedName name="_xlnm.Print_Area" localSheetId="4">'aneaxa 4a'!$A$1:$F$34</definedName>
    <definedName name="_xlnm.Print_Area" localSheetId="1">'Anexa 2 OK'!$A$1:$AD$187</definedName>
    <definedName name="_xlnm.Print_Area" localSheetId="3">'Anexa 4'!$A$1:$I$53</definedName>
    <definedName name="_xlnm.Print_Titles" localSheetId="1">'Anexa 2 OK'!$9:$12</definedName>
    <definedName name="_xlnm.Print_Titles" localSheetId="3">'Anexa 4'!$7:$8</definedName>
    <definedName name="_xlnm.Print_Titles" localSheetId="0">'BVC 2019 anexa1 OK'!$9:$11</definedName>
  </definedNames>
  <calcPr fullCalcOnLoad="1"/>
</workbook>
</file>

<file path=xl/sharedStrings.xml><?xml version="1.0" encoding="utf-8"?>
<sst xmlns="http://schemas.openxmlformats.org/spreadsheetml/2006/main" count="931" uniqueCount="431">
  <si>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</si>
  <si>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</si>
  <si>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</si>
  <si>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</si>
  <si>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</si>
  <si>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</si>
  <si>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</si>
  <si>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</si>
  <si>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</si>
  <si>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</si>
  <si>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</si>
  <si>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</si>
  <si>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</si>
  <si>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</si>
  <si>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</si>
  <si>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</si>
  <si>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</si>
  <si>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</si>
  <si>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</si>
  <si>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</si>
  <si>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</si>
  <si>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</si>
  <si>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</si>
  <si>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</si>
  <si>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</si>
  <si>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</si>
  <si>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</si>
  <si>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</si>
  <si>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</si>
  <si>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</si>
  <si>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</si>
  <si>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</si>
  <si>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</si>
  <si>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</si>
  <si>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</si>
  <si>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</si>
  <si>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</si>
  <si>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</si>
  <si>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</si>
  <si>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</si>
  <si>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</si>
  <si>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</si>
  <si>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</si>
  <si>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</si>
  <si>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</si>
  <si>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</si>
  <si>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</si>
  <si>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</si>
  <si>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</si>
  <si>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</si>
  <si>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</si>
  <si>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</si>
  <si>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</si>
  <si>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CHELTUIELI PENTRU INVESTIŢII, din care:</t>
  </si>
  <si>
    <t>Investiţii în curs, din care:</t>
  </si>
  <si>
    <t>Investiţii noi, din care:</t>
  </si>
  <si>
    <t>Rambursări de rate aferente creditelor pentru investiţii, din care:</t>
  </si>
  <si>
    <t>Nr. Crt.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</si>
  <si>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</si>
  <si>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</si>
  <si>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</si>
  <si>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</si>
  <si>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</si>
  <si>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</si>
  <si>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</si>
  <si>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</si>
  <si>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</si>
  <si>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</si>
  <si>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</si>
  <si>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</si>
  <si>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</si>
  <si>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</si>
  <si>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</si>
  <si>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</si>
  <si>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</si>
  <si>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</si>
  <si>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</si>
  <si>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</si>
  <si>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</si>
  <si>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</si>
  <si>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</si>
  <si>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</si>
  <si>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</si>
  <si>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</si>
  <si>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</si>
  <si>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</si>
  <si>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</si>
  <si>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</si>
  <si>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</si>
  <si>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</si>
  <si>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</si>
  <si>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</si>
  <si>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</si>
  <si>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</si>
  <si>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</si>
  <si>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</si>
  <si>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</si>
  <si>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</si>
  <si>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</si>
  <si>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</si>
  <si>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</si>
  <si>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</si>
  <si>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</si>
  <si>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</si>
  <si>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</si>
  <si>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</si>
  <si>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</si>
  <si>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</si>
  <si>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</si>
  <si>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</si>
  <si>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</si>
  <si>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</si>
  <si>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</si>
  <si>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</si>
  <si>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t>A.</t>
  </si>
  <si>
    <t>B.</t>
  </si>
  <si>
    <t xml:space="preserve">ch. cu salariile </t>
  </si>
  <si>
    <t>alte cheltuieli  cu personalul, din care: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</si>
  <si>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</si>
  <si>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</si>
  <si>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</si>
  <si>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</si>
  <si>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</si>
  <si>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</si>
  <si>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</si>
  <si>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</si>
  <si>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</si>
  <si>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</si>
  <si>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</si>
  <si>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</si>
  <si>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</si>
  <si>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</si>
  <si>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</si>
  <si>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</si>
  <si>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</si>
  <si>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</si>
  <si>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</si>
  <si>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</si>
  <si>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</si>
  <si>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</si>
  <si>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</si>
  <si>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</si>
  <si>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</si>
  <si>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</si>
  <si>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</si>
  <si>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</si>
  <si>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</si>
  <si>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</si>
  <si>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</si>
  <si>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</si>
  <si>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</si>
  <si>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</si>
  <si>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</si>
  <si>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</si>
  <si>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</si>
  <si>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</si>
  <si>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</si>
  <si>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</si>
  <si>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</si>
  <si>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</si>
  <si>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</si>
  <si>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</si>
  <si>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</si>
  <si>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</si>
  <si>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</si>
  <si>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</si>
  <si>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</si>
  <si>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</si>
  <si>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</si>
  <si>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</si>
  <si>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</si>
  <si>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</si>
  <si>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</si>
  <si>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</si>
  <si>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</si>
  <si>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</si>
  <si>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</si>
  <si>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</si>
  <si>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</si>
  <si>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</si>
  <si>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</si>
  <si>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</si>
  <si>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</si>
  <si>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</si>
  <si>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Termen de realizare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</si>
  <si>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</si>
  <si>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</si>
  <si>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</si>
  <si>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</si>
  <si>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>Cauza 1…………………….</t>
  </si>
  <si>
    <t>Cauza 2…………………….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</si>
  <si>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</si>
  <si>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</si>
  <si>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</si>
  <si>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</si>
  <si>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</si>
  <si>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</si>
  <si>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</si>
  <si>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</si>
  <si>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</si>
  <si>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</si>
  <si>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</si>
  <si>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</si>
  <si>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</si>
  <si>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</si>
  <si>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</si>
  <si>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</si>
  <si>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</si>
  <si>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</si>
  <si>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</si>
  <si>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</si>
  <si>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</si>
  <si>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</si>
  <si>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</si>
  <si>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</si>
  <si>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</si>
  <si>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</si>
  <si>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</si>
  <si>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</si>
  <si>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</si>
  <si>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</si>
  <si>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</si>
  <si>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</si>
  <si>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</si>
  <si>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</si>
  <si>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</si>
  <si>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</si>
  <si>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</si>
  <si>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</si>
  <si>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</si>
  <si>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</si>
  <si>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</si>
  <si>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</si>
  <si>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</si>
  <si>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</si>
  <si>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</si>
  <si>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</si>
  <si>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</si>
  <si>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</si>
  <si>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</si>
  <si>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</si>
  <si>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</si>
  <si>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</si>
  <si>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</si>
  <si>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</si>
  <si>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</si>
  <si>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</si>
  <si>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</si>
  <si>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</si>
  <si>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</si>
  <si>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</si>
  <si>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</si>
  <si>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</si>
  <si>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</si>
  <si>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</si>
  <si>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</si>
  <si>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</si>
  <si>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</si>
  <si>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</si>
  <si>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</si>
  <si>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</si>
  <si>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</si>
  <si>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</si>
  <si>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</si>
  <si>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</si>
  <si>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 xml:space="preserve">     - cheltuieli cu diurna (Rd.65+Rd.66),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</si>
  <si>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</si>
  <si>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</si>
  <si>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</si>
  <si>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</si>
  <si>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</si>
  <si>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>-componenta variabilă</t>
  </si>
  <si>
    <t>f1.1)</t>
  </si>
  <si>
    <t>REZULTATUL BRUT (profit/pierdere)   (Rd.1-Rd.29)</t>
  </si>
  <si>
    <t>cheltuieli cu majorări şi penalităţi (Rd.122+Rd.123), din care: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</si>
  <si>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</si>
  <si>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</si>
  <si>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</si>
  <si>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</si>
  <si>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</si>
  <si>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</si>
  <si>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</si>
  <si>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</si>
  <si>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</si>
  <si>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</si>
  <si>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venituri neimpozabile</t>
  </si>
  <si>
    <t xml:space="preserve"> - cantitatea de produse finite (QPF)</t>
  </si>
  <si>
    <t>.....</t>
  </si>
  <si>
    <t>Cauza n………………….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</si>
  <si>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</si>
  <si>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</si>
  <si>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</si>
  <si>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</si>
  <si>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</si>
  <si>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</si>
  <si>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</si>
  <si>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</si>
  <si>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</si>
  <si>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f1.2)</t>
  </si>
  <si>
    <t xml:space="preserve"> - de la bugetul de stat</t>
  </si>
  <si>
    <t xml:space="preserve"> - de la bugetul local</t>
  </si>
  <si>
    <t>CHELTUIELI TOTALE  (Rd.30+Rd.136+Rd.144)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</si>
  <si>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</si>
  <si>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</si>
  <si>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</si>
  <si>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</si>
  <si>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</si>
  <si>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</si>
  <si>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</si>
  <si>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</si>
  <si>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</si>
  <si>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</si>
  <si>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Productivitatea muncii în unităţi valorice pe total personal mediu (mii lei/persoană) (Rd.2/Rd.49)</t>
  </si>
  <si>
    <t>Venituri totale din exploatare (Rd.3+Rd.8+Rd.9+Rd.12+Rd.13+Rd.14), din care:</t>
  </si>
  <si>
    <t>C. Cheltuieli cu personalul (Rd.87+Rd.100+Rd.104+Rd.113), din care:</t>
  </si>
  <si>
    <t>Elemente de calcul a productivitatii muncii in  unităţi fizice, din care</t>
  </si>
  <si>
    <t xml:space="preserve"> - valoare=QPF x  p</t>
  </si>
  <si>
    <t xml:space="preserve">Măsuri de îmbunătăţire a rezultatului brut şi reducere a plăţilor restante </t>
  </si>
  <si>
    <t>MUNICIPIUL TG MURES</t>
  </si>
  <si>
    <t>SPECIFICAŢIE</t>
  </si>
  <si>
    <t>cheltuieli de deplasare, detaşare, transfer, din care:</t>
  </si>
  <si>
    <t xml:space="preserve">cheltuieli cu alte taxe şi impozite </t>
  </si>
  <si>
    <t>TOTAL</t>
  </si>
  <si>
    <t>CONTABIL SEF</t>
  </si>
  <si>
    <t>U.M.</t>
  </si>
  <si>
    <t>Preţ unitar</t>
  </si>
  <si>
    <t>buc.</t>
  </si>
  <si>
    <t>Cant.</t>
  </si>
  <si>
    <t>Lista cu echipamente propuse pentru dotare</t>
  </si>
  <si>
    <t xml:space="preserve">                     Lista cu dotări independente</t>
  </si>
  <si>
    <t xml:space="preserve">TOTAL </t>
  </si>
  <si>
    <t xml:space="preserve">Sume din vanzarea apartamentelor </t>
  </si>
  <si>
    <t>9</t>
  </si>
  <si>
    <t>7</t>
  </si>
  <si>
    <t xml:space="preserve">   - dividende cuvenite bugetului local*</t>
  </si>
  <si>
    <t>*Rd.33a -sumele raman la dispozitia societatii pentru finantarea investitiilor</t>
  </si>
  <si>
    <t xml:space="preserve"> </t>
  </si>
  <si>
    <t>Venituri proprii</t>
  </si>
  <si>
    <t>3a</t>
  </si>
  <si>
    <t>Credite pentru finantarea activitatii curente (soldul ramas de rambursat</t>
  </si>
  <si>
    <t>6a</t>
  </si>
  <si>
    <t>6b</t>
  </si>
  <si>
    <t>6c</t>
  </si>
  <si>
    <t>din care:</t>
  </si>
  <si>
    <t>8= 5/3a</t>
  </si>
  <si>
    <t>Trim. II</t>
  </si>
  <si>
    <t>Trim. I</t>
  </si>
  <si>
    <t>Trim. III</t>
  </si>
  <si>
    <t>Anexa nr.4a</t>
  </si>
  <si>
    <t xml:space="preserve"> Propu- neri</t>
  </si>
  <si>
    <t xml:space="preserve">Cheltuieli cu alte servicii executate de terţi (Rd.47+Rd.48+Rd.50+Rd.57 +Rd.62+Rd.63+Rd.67+   Rd.68+Rd.69+Rd.78), din care: </t>
  </si>
  <si>
    <t xml:space="preserve">B  Cheltuieli cu impozite, taxe şi vărsăminte asimilate (Rd.80+Rd.81+Rd.82+Rd.83 +Rd.84+Rd.85), din care: </t>
  </si>
  <si>
    <t>Dotari conform anexa nr.4a</t>
  </si>
  <si>
    <t>Estimări an 2020</t>
  </si>
  <si>
    <t>An 2018</t>
  </si>
  <si>
    <t>an 2020</t>
  </si>
  <si>
    <t>Trim. IV</t>
  </si>
  <si>
    <t>1,-,9</t>
  </si>
  <si>
    <t>cheltuieli cu contributii datorate de angajator</t>
  </si>
  <si>
    <t>Castigul mediu  lunar pe salariat (lei/persoană) determinat pe baza cheltuielilor de natură salarială  =Rd.154 din Anexa de fudamentare nr.2</t>
  </si>
  <si>
    <t>Castigul mediu lunar pe salariat deterninat pe baza cheltuielilor cu salariile (lei/persoană)  =Rd.155 din Anexa de fudamentare nr.2</t>
  </si>
  <si>
    <t>Productivitatea muncii în unităţi valorice pe total personal mediu recalculată cf. Legii anuale a bugetului de stat</t>
  </si>
  <si>
    <t>Productivitatea muncii în unităţi fizice pe total personal mediu (cantitate produse finite/persoana)</t>
  </si>
  <si>
    <t>7= 6/5</t>
  </si>
  <si>
    <t>conform HG/ Ordin comun</t>
  </si>
  <si>
    <t>ch.de sponsorizare in domeniul medical si sanatate</t>
  </si>
  <si>
    <t>ch. de sponsorizare in domeniile educatie, invatamant, social si sport, din care:</t>
  </si>
  <si>
    <t>- pentru cluburilor sportive</t>
  </si>
  <si>
    <t>ch.de sponsorizare pentru alte actiuni si activitati</t>
  </si>
  <si>
    <t>Ch. cu sponsorizarea (Rd.58+Rd.59+Rd.61), din care:</t>
  </si>
  <si>
    <t xml:space="preserve">      -aferente bunurilor de natura domeniului public</t>
  </si>
  <si>
    <t>a) cheltuieli sociale prevăzute la art. 25 din Legea nr. 571/2003 privind Codul fiscal, cu modificările şi completările ulterioare, din care:</t>
  </si>
  <si>
    <t>c) vouchere de vacanţă;</t>
  </si>
  <si>
    <t>Cheltuieli cu contributii datorate de angajator</t>
  </si>
  <si>
    <t>D. Alte cheltuieli de exploatare (Rd.115+Rd.118+Rd.119+Rd.120+Rd.121+Rd.122), din care:</t>
  </si>
  <si>
    <t>ajustări şi deprecieri pentru pierdere de valoare şi provizioane (Rd.123-Rd.126), din care:</t>
  </si>
  <si>
    <t>din anularea provizioanelor (Rd.128+Rd.129+Rd.130), din care:</t>
  </si>
  <si>
    <t xml:space="preserve">Cheltuieli financiare (Rd.132+Rd.135+Rd.138), din care: </t>
  </si>
  <si>
    <t>cheltuieli privind dobânzile, din care:</t>
  </si>
  <si>
    <t>cheltuieli din diferenţe de curs valutar, din care:</t>
  </si>
  <si>
    <t>Venituri totale din exploatare , din care: (Rd.2)</t>
  </si>
  <si>
    <t xml:space="preserve">venituri din subvenţii şi transferuri </t>
  </si>
  <si>
    <t>alte venituri care nu se iau in calcul la determinarea productivitatii muncii, cf. Legii anuale a bugetului de stat</t>
  </si>
  <si>
    <t xml:space="preserve">Cheltuieli de natură salarială (Rd.87), din care: </t>
  </si>
  <si>
    <t>Castigul mediu lunar pe salariat deterninat pe baza cheltuielilor de natura salariala  ((Rd.147-rd.93-rd.98)/Rd.153)/12*1000</t>
  </si>
  <si>
    <t xml:space="preserve">Productivitatea muncii în unităţi valorice pe total personal mediu recalculata cf. Legii anuale a bugetului de stat </t>
  </si>
  <si>
    <t>Productivitatea muncii în unităţi valorice pe total personal mediu recalculata cf. Legii anuale a bugetului de stat (Rd.2/Rd.153)</t>
  </si>
  <si>
    <t>Productivitatea muncii în unităţi fizice pe total personal mediu (cantitate produse finite/persoana) W=QPF/Rd.153</t>
  </si>
  <si>
    <t xml:space="preserve"> - pondere in venituri totale de exploatare =   Rd.159/Rd.2</t>
  </si>
  <si>
    <t>SC ADMINISTRATOR IMOBILE SI PIETE SRL</t>
  </si>
  <si>
    <t>TG MURES, STR. CUZA VODA NR.89</t>
  </si>
  <si>
    <t>CUI RO 16405213</t>
  </si>
  <si>
    <t>ADMINISTRATOR</t>
  </si>
  <si>
    <t>UJICA VALER</t>
  </si>
  <si>
    <t>DORDEA AURICA</t>
  </si>
  <si>
    <t>DORDEA AURUCA</t>
  </si>
  <si>
    <t xml:space="preserve">Imbunatatirea serviciilor </t>
  </si>
  <si>
    <t>alte cheltuieli (creante)</t>
  </si>
  <si>
    <t>HG nr. 846/2017</t>
  </si>
  <si>
    <t>OUG 79/2017</t>
  </si>
  <si>
    <t xml:space="preserve">Câştigul mediu  lunar pe salariat (lei/persoană) determinat pe baza cheltuielilor de natură salarială recalculat cf. Legii anuale a bugetului de stat </t>
  </si>
  <si>
    <t>* Modificarea veniturilor s-a facut la recomandarea comisiei de Buget finante.</t>
  </si>
  <si>
    <t>BUGETUL  DE  VENITURI  ŞI  CHELTUIELI  PE  ANUL 2019</t>
  </si>
  <si>
    <t>an precedent 2018</t>
  </si>
  <si>
    <t>an curent 2019</t>
  </si>
  <si>
    <t>an 2021</t>
  </si>
  <si>
    <t>Rea- lizat 2017</t>
  </si>
  <si>
    <t>Propuneri an curent 2019</t>
  </si>
  <si>
    <t>An 2019</t>
  </si>
  <si>
    <t>Prevederi an precedent 2018</t>
  </si>
  <si>
    <t>Prelimi- nat/ rectificat 2018</t>
  </si>
  <si>
    <t>Preliminat  an precedent 2018</t>
  </si>
  <si>
    <t>Propuneri  an curent 2019</t>
  </si>
  <si>
    <t>Estimări an 2021</t>
  </si>
  <si>
    <t>Prevederi an 2017</t>
  </si>
  <si>
    <t>Inlociure luninatoare si suruburi fixare tabla acoperis P-ta Armatei</t>
  </si>
  <si>
    <t>01.05.2019</t>
  </si>
  <si>
    <t>Reamenajare, reparare aleea principala P-ta CV</t>
  </si>
  <si>
    <t>15.04.2019</t>
  </si>
  <si>
    <t>31.12.2019</t>
  </si>
  <si>
    <t>Renovare spatii depozitare P-ta C.V.</t>
  </si>
  <si>
    <t>31.05.2019</t>
  </si>
  <si>
    <t>Realizat 2017</t>
  </si>
  <si>
    <t>Poarta intrare auto P-ta CV</t>
  </si>
  <si>
    <t>Container tip spatiu comercial P-ta Unirii</t>
  </si>
  <si>
    <t>Copertina sector vanzare flori P-ta 1848</t>
  </si>
  <si>
    <t>Cabina poarta acces auto P-ta CV</t>
  </si>
  <si>
    <t>Mese metalice</t>
  </si>
  <si>
    <t>Centrala termiva grup social P-ta 22 Dec.</t>
  </si>
  <si>
    <t>Conform HG/ Ordin comun</t>
  </si>
  <si>
    <t>Conform Hotararii C.A.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</si>
</sst>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\ &quot;lei&quot;"/>
    <numFmt numFmtId="196" formatCode="0.000"/>
  </numFmts>
  <fonts count="4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35" fillId="23" borderId="6" applyNumberFormat="0" applyAlignment="0" applyProtection="0"/>
    <xf numFmtId="0" fontId="15" fillId="0" borderId="7" applyNumberFormat="0" applyFill="0" applyAlignment="0" applyProtection="0"/>
    <xf numFmtId="0" fontId="1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42" fillId="27" borderId="14" applyNumberFormat="0" applyAlignment="0" applyProtection="0"/>
    <xf numFmtId="0" fontId="20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22" fillId="0" borderId="15" xfId="61" applyFont="1" applyFill="1" applyBorder="1" applyAlignment="1">
      <alignment horizontal="left" vertical="center" wrapText="1"/>
      <protection/>
    </xf>
    <xf numFmtId="0" fontId="24" fillId="0" borderId="15" xfId="61" applyFont="1" applyFill="1" applyBorder="1" applyAlignment="1">
      <alignment horizontal="center" vertical="center" wrapText="1"/>
      <protection/>
    </xf>
    <xf numFmtId="3" fontId="22" fillId="0" borderId="16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49" fontId="23" fillId="0" borderId="15" xfId="0" applyNumberFormat="1" applyFont="1" applyBorder="1" applyAlignment="1">
      <alignment horizontal="left" vertical="top" wrapText="1"/>
    </xf>
    <xf numFmtId="0" fontId="22" fillId="0" borderId="17" xfId="62" applyFont="1" applyFill="1" applyBorder="1" applyAlignment="1">
      <alignment vertical="center" wrapText="1"/>
      <protection/>
    </xf>
    <xf numFmtId="3" fontId="22" fillId="0" borderId="17" xfId="0" applyNumberFormat="1" applyFont="1" applyBorder="1" applyAlignment="1">
      <alignment horizontal="right"/>
    </xf>
    <xf numFmtId="0" fontId="24" fillId="0" borderId="0" xfId="61" applyFont="1" applyFill="1" applyAlignment="1">
      <alignment horizontal="center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wrapText="1"/>
      <protection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26" xfId="0" applyFont="1" applyBorder="1" applyAlignment="1">
      <alignment horizontal="center"/>
    </xf>
    <xf numFmtId="0" fontId="23" fillId="28" borderId="15" xfId="0" applyFont="1" applyFill="1" applyBorder="1" applyAlignment="1">
      <alignment horizontal="left" vertical="top" wrapText="1"/>
    </xf>
    <xf numFmtId="49" fontId="22" fillId="0" borderId="26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61" applyFont="1" applyFill="1" applyAlignment="1">
      <alignment horizontal="center"/>
      <protection/>
    </xf>
    <xf numFmtId="0" fontId="24" fillId="0" borderId="0" xfId="61" applyFont="1" applyFill="1" applyBorder="1">
      <alignment/>
      <protection/>
    </xf>
    <xf numFmtId="0" fontId="24" fillId="0" borderId="0" xfId="61" applyFont="1" applyFill="1">
      <alignment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wrapText="1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Fill="1" applyBorder="1" applyAlignment="1">
      <alignment horizontal="center"/>
      <protection/>
    </xf>
    <xf numFmtId="0" fontId="24" fillId="0" borderId="0" xfId="62" applyFont="1" applyFill="1" applyBorder="1" applyAlignment="1">
      <alignment horizontal="right"/>
      <protection/>
    </xf>
    <xf numFmtId="0" fontId="22" fillId="0" borderId="0" xfId="62" applyFont="1" applyFill="1" applyBorder="1">
      <alignment/>
      <protection/>
    </xf>
    <xf numFmtId="3" fontId="24" fillId="0" borderId="15" xfId="62" applyNumberFormat="1" applyFont="1" applyFill="1" applyBorder="1" applyAlignment="1">
      <alignment horizontal="right"/>
      <protection/>
    </xf>
    <xf numFmtId="0" fontId="24" fillId="0" borderId="15" xfId="62" applyFont="1" applyFill="1" applyBorder="1" applyAlignment="1">
      <alignment vertical="center"/>
      <protection/>
    </xf>
    <xf numFmtId="0" fontId="24" fillId="0" borderId="15" xfId="62" applyFont="1" applyFill="1" applyBorder="1" applyAlignment="1">
      <alignment vertical="top" wrapText="1"/>
      <protection/>
    </xf>
    <xf numFmtId="0" fontId="24" fillId="0" borderId="15" xfId="62" applyFont="1" applyFill="1" applyBorder="1" applyAlignment="1">
      <alignment horizontal="left" vertical="center" wrapText="1"/>
      <protection/>
    </xf>
    <xf numFmtId="3" fontId="22" fillId="0" borderId="15" xfId="62" applyNumberFormat="1" applyFont="1" applyFill="1" applyBorder="1" applyAlignment="1">
      <alignment horizontal="right"/>
      <protection/>
    </xf>
    <xf numFmtId="0" fontId="43" fillId="0" borderId="0" xfId="61" applyFont="1" applyFill="1" applyBorder="1">
      <alignment/>
      <protection/>
    </xf>
    <xf numFmtId="0" fontId="43" fillId="0" borderId="0" xfId="61" applyFont="1" applyFill="1">
      <alignment/>
      <protection/>
    </xf>
    <xf numFmtId="0" fontId="24" fillId="0" borderId="15" xfId="61" applyFont="1" applyFill="1" applyBorder="1" applyAlignment="1">
      <alignment horizontal="left" vertical="top" wrapText="1"/>
      <protection/>
    </xf>
    <xf numFmtId="0" fontId="24" fillId="0" borderId="0" xfId="61" applyFont="1" applyFill="1" applyBorder="1" applyAlignment="1">
      <alignment horizontal="left" vertical="top" wrapText="1"/>
      <protection/>
    </xf>
    <xf numFmtId="0" fontId="22" fillId="0" borderId="0" xfId="61" applyFont="1" applyFill="1" applyAlignment="1">
      <alignment horizontal="left" vertical="center"/>
      <protection/>
    </xf>
    <xf numFmtId="0" fontId="22" fillId="0" borderId="0" xfId="61" applyFont="1" applyFill="1" applyAlignment="1">
      <alignment horizontal="center" vertical="center"/>
      <protection/>
    </xf>
    <xf numFmtId="0" fontId="22" fillId="0" borderId="0" xfId="61" applyFont="1" applyFill="1" applyBorder="1" applyAlignment="1">
      <alignment vertical="center"/>
      <protection/>
    </xf>
    <xf numFmtId="0" fontId="22" fillId="0" borderId="0" xfId="61" applyFont="1" applyFill="1" applyAlignment="1">
      <alignment wrapText="1"/>
      <protection/>
    </xf>
    <xf numFmtId="0" fontId="22" fillId="0" borderId="0" xfId="61" applyFont="1" applyFill="1" applyAlignment="1">
      <alignment horizontal="center"/>
      <protection/>
    </xf>
    <xf numFmtId="0" fontId="22" fillId="0" borderId="0" xfId="61" applyFont="1" applyFill="1" applyBorder="1" applyAlignment="1">
      <alignment horizont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0" xfId="61" applyFont="1" applyFill="1" applyBorder="1">
      <alignment/>
      <protection/>
    </xf>
    <xf numFmtId="0" fontId="22" fillId="0" borderId="0" xfId="61" applyFont="1" applyFill="1">
      <alignment/>
      <protection/>
    </xf>
    <xf numFmtId="0" fontId="22" fillId="0" borderId="15" xfId="61" applyFont="1" applyFill="1" applyBorder="1" applyAlignment="1">
      <alignment horizontal="center" wrapText="1"/>
      <protection/>
    </xf>
    <xf numFmtId="0" fontId="22" fillId="0" borderId="15" xfId="61" applyFont="1" applyFill="1" applyBorder="1" applyAlignment="1">
      <alignment vertical="center" wrapText="1"/>
      <protection/>
    </xf>
    <xf numFmtId="3" fontId="22" fillId="0" borderId="15" xfId="61" applyNumberFormat="1" applyFont="1" applyFill="1" applyBorder="1" applyAlignment="1">
      <alignment horizontal="right" wrapText="1"/>
      <protection/>
    </xf>
    <xf numFmtId="3" fontId="22" fillId="0" borderId="15" xfId="61" applyNumberFormat="1" applyFont="1" applyFill="1" applyBorder="1" applyAlignment="1">
      <alignment horizontal="right"/>
      <protection/>
    </xf>
    <xf numFmtId="0" fontId="24" fillId="0" borderId="15" xfId="61" applyFont="1" applyFill="1" applyBorder="1" applyAlignment="1">
      <alignment horizontal="left" vertical="center" wrapText="1"/>
      <protection/>
    </xf>
    <xf numFmtId="0" fontId="24" fillId="0" borderId="15" xfId="61" applyFont="1" applyFill="1" applyBorder="1" applyAlignment="1">
      <alignment vertical="center" wrapText="1"/>
      <protection/>
    </xf>
    <xf numFmtId="0" fontId="24" fillId="0" borderId="15" xfId="61" applyFont="1" applyFill="1" applyBorder="1" applyAlignment="1">
      <alignment horizontal="center" wrapText="1"/>
      <protection/>
    </xf>
    <xf numFmtId="3" fontId="24" fillId="0" borderId="15" xfId="61" applyNumberFormat="1" applyFont="1" applyFill="1" applyBorder="1" applyAlignment="1">
      <alignment horizontal="right" wrapText="1"/>
      <protection/>
    </xf>
    <xf numFmtId="3" fontId="24" fillId="0" borderId="15" xfId="61" applyNumberFormat="1" applyFont="1" applyFill="1" applyBorder="1" applyAlignment="1">
      <alignment horizontal="right"/>
      <protection/>
    </xf>
    <xf numFmtId="0" fontId="24" fillId="0" borderId="15" xfId="61" applyFont="1" applyFill="1" applyBorder="1" applyAlignment="1">
      <alignment vertical="top" wrapText="1"/>
      <protection/>
    </xf>
    <xf numFmtId="0" fontId="24" fillId="0" borderId="15" xfId="0" applyFont="1" applyBorder="1" applyAlignment="1">
      <alignment vertical="top" wrapText="1"/>
    </xf>
    <xf numFmtId="3" fontId="24" fillId="0" borderId="0" xfId="61" applyNumberFormat="1" applyFont="1" applyFill="1" applyBorder="1">
      <alignment/>
      <protection/>
    </xf>
    <xf numFmtId="0" fontId="24" fillId="0" borderId="0" xfId="0" applyFont="1" applyAlignment="1">
      <alignment wrapText="1"/>
    </xf>
    <xf numFmtId="0" fontId="22" fillId="0" borderId="0" xfId="0" applyFont="1" applyAlignment="1">
      <alignment/>
    </xf>
    <xf numFmtId="0" fontId="24" fillId="0" borderId="15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9" xfId="0" applyFont="1" applyBorder="1" applyAlignment="1">
      <alignment/>
    </xf>
    <xf numFmtId="0" fontId="22" fillId="0" borderId="3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2" fontId="22" fillId="0" borderId="23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4" fillId="0" borderId="38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4" fillId="0" borderId="37" xfId="0" applyFont="1" applyBorder="1" applyAlignment="1">
      <alignment/>
    </xf>
    <xf numFmtId="0" fontId="22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/>
    </xf>
    <xf numFmtId="3" fontId="22" fillId="0" borderId="0" xfId="62" applyNumberFormat="1" applyFont="1" applyFill="1" applyBorder="1">
      <alignment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7" fillId="28" borderId="0" xfId="0" applyFont="1" applyFill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 horizontal="right"/>
    </xf>
    <xf numFmtId="3" fontId="21" fillId="0" borderId="22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3" fontId="21" fillId="0" borderId="0" xfId="0" applyNumberFormat="1" applyFont="1" applyAlignment="1">
      <alignment horizontal="center"/>
    </xf>
    <xf numFmtId="3" fontId="28" fillId="0" borderId="23" xfId="0" applyNumberFormat="1" applyFont="1" applyBorder="1" applyAlignment="1">
      <alignment horizontal="center"/>
    </xf>
    <xf numFmtId="3" fontId="28" fillId="0" borderId="22" xfId="0" applyNumberFormat="1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3" fontId="29" fillId="0" borderId="15" xfId="0" applyNumberFormat="1" applyFont="1" applyBorder="1" applyAlignment="1">
      <alignment horizontal="center"/>
    </xf>
    <xf numFmtId="49" fontId="29" fillId="0" borderId="41" xfId="0" applyNumberFormat="1" applyFont="1" applyBorder="1" applyAlignment="1">
      <alignment wrapText="1"/>
    </xf>
    <xf numFmtId="3" fontId="29" fillId="0" borderId="41" xfId="0" applyNumberFormat="1" applyFont="1" applyBorder="1" applyAlignment="1">
      <alignment horizontal="center"/>
    </xf>
    <xf numFmtId="3" fontId="29" fillId="0" borderId="42" xfId="0" applyNumberFormat="1" applyFont="1" applyBorder="1" applyAlignment="1">
      <alignment horizontal="right"/>
    </xf>
    <xf numFmtId="3" fontId="29" fillId="0" borderId="43" xfId="0" applyNumberFormat="1" applyFont="1" applyBorder="1" applyAlignment="1">
      <alignment horizontal="center"/>
    </xf>
    <xf numFmtId="3" fontId="29" fillId="0" borderId="43" xfId="0" applyNumberFormat="1" applyFont="1" applyBorder="1" applyAlignment="1">
      <alignment/>
    </xf>
    <xf numFmtId="3" fontId="29" fillId="0" borderId="23" xfId="0" applyNumberFormat="1" applyFont="1" applyBorder="1" applyAlignment="1">
      <alignment horizontal="center"/>
    </xf>
    <xf numFmtId="3" fontId="28" fillId="0" borderId="22" xfId="0" applyNumberFormat="1" applyFont="1" applyBorder="1" applyAlignment="1">
      <alignment/>
    </xf>
    <xf numFmtId="3" fontId="28" fillId="0" borderId="19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27" fillId="0" borderId="41" xfId="0" applyNumberFormat="1" applyFont="1" applyBorder="1" applyAlignment="1">
      <alignment wrapText="1"/>
    </xf>
    <xf numFmtId="3" fontId="29" fillId="0" borderId="41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0" fontId="24" fillId="0" borderId="0" xfId="61" applyNumberFormat="1" applyFont="1" applyFill="1" applyBorder="1">
      <alignment/>
      <protection/>
    </xf>
    <xf numFmtId="10" fontId="22" fillId="0" borderId="15" xfId="62" applyNumberFormat="1" applyFont="1" applyFill="1" applyBorder="1" applyAlignment="1">
      <alignment horizontal="center" vertical="center"/>
      <protection/>
    </xf>
    <xf numFmtId="10" fontId="22" fillId="0" borderId="0" xfId="61" applyNumberFormat="1" applyFont="1" applyFill="1" applyBorder="1">
      <alignment/>
      <protection/>
    </xf>
    <xf numFmtId="0" fontId="22" fillId="0" borderId="0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wrapText="1"/>
      <protection/>
    </xf>
    <xf numFmtId="10" fontId="22" fillId="0" borderId="16" xfId="0" applyNumberFormat="1" applyFont="1" applyBorder="1" applyAlignment="1">
      <alignment horizontal="right"/>
    </xf>
    <xf numFmtId="10" fontId="22" fillId="0" borderId="15" xfId="0" applyNumberFormat="1" applyFont="1" applyBorder="1" applyAlignment="1">
      <alignment horizontal="right"/>
    </xf>
    <xf numFmtId="10" fontId="22" fillId="0" borderId="37" xfId="0" applyNumberFormat="1" applyFont="1" applyBorder="1" applyAlignment="1">
      <alignment horizontal="right"/>
    </xf>
    <xf numFmtId="10" fontId="22" fillId="0" borderId="28" xfId="0" applyNumberFormat="1" applyFont="1" applyBorder="1" applyAlignment="1">
      <alignment horizontal="right"/>
    </xf>
    <xf numFmtId="9" fontId="22" fillId="0" borderId="15" xfId="61" applyNumberFormat="1" applyFont="1" applyFill="1" applyBorder="1" applyAlignment="1">
      <alignment horizontal="right"/>
      <protection/>
    </xf>
    <xf numFmtId="9" fontId="24" fillId="0" borderId="15" xfId="61" applyNumberFormat="1" applyFont="1" applyFill="1" applyBorder="1" applyAlignment="1">
      <alignment horizontal="right"/>
      <protection/>
    </xf>
    <xf numFmtId="9" fontId="22" fillId="0" borderId="15" xfId="61" applyNumberFormat="1" applyFont="1" applyFill="1" applyBorder="1" applyAlignment="1">
      <alignment horizontal="right" wrapText="1"/>
      <protection/>
    </xf>
    <xf numFmtId="9" fontId="24" fillId="0" borderId="15" xfId="61" applyNumberFormat="1" applyFont="1" applyFill="1" applyBorder="1" applyAlignment="1">
      <alignment horizontal="right" wrapText="1"/>
      <protection/>
    </xf>
    <xf numFmtId="14" fontId="24" fillId="0" borderId="15" xfId="0" applyNumberFormat="1" applyFont="1" applyBorder="1" applyAlignment="1">
      <alignment/>
    </xf>
    <xf numFmtId="0" fontId="29" fillId="0" borderId="43" xfId="0" applyFont="1" applyBorder="1" applyAlignment="1">
      <alignment horizontal="center"/>
    </xf>
    <xf numFmtId="3" fontId="29" fillId="0" borderId="43" xfId="0" applyNumberFormat="1" applyFont="1" applyBorder="1" applyAlignment="1">
      <alignment horizontal="right"/>
    </xf>
    <xf numFmtId="0" fontId="22" fillId="0" borderId="41" xfId="61" applyFont="1" applyFill="1" applyBorder="1" applyAlignment="1">
      <alignment horizontal="left" vertical="center" wrapText="1"/>
      <protection/>
    </xf>
    <xf numFmtId="0" fontId="22" fillId="0" borderId="41" xfId="61" applyFont="1" applyFill="1" applyBorder="1" applyAlignment="1">
      <alignment horizontal="center" vertical="center" wrapText="1"/>
      <protection/>
    </xf>
    <xf numFmtId="0" fontId="22" fillId="0" borderId="41" xfId="61" applyFont="1" applyFill="1" applyBorder="1" applyAlignment="1">
      <alignment vertical="center" wrapText="1"/>
      <protection/>
    </xf>
    <xf numFmtId="0" fontId="22" fillId="0" borderId="41" xfId="61" applyFont="1" applyFill="1" applyBorder="1" applyAlignment="1">
      <alignment horizontal="center" wrapText="1"/>
      <protection/>
    </xf>
    <xf numFmtId="3" fontId="22" fillId="0" borderId="41" xfId="61" applyNumberFormat="1" applyFont="1" applyFill="1" applyBorder="1" applyAlignment="1">
      <alignment horizontal="right" wrapText="1"/>
      <protection/>
    </xf>
    <xf numFmtId="9" fontId="22" fillId="0" borderId="41" xfId="61" applyNumberFormat="1" applyFont="1" applyFill="1" applyBorder="1" applyAlignment="1">
      <alignment horizontal="right" wrapText="1"/>
      <protection/>
    </xf>
    <xf numFmtId="9" fontId="22" fillId="0" borderId="41" xfId="61" applyNumberFormat="1" applyFont="1" applyFill="1" applyBorder="1" applyAlignment="1">
      <alignment horizontal="right"/>
      <protection/>
    </xf>
    <xf numFmtId="10" fontId="22" fillId="0" borderId="28" xfId="62" applyNumberFormat="1" applyFont="1" applyFill="1" applyBorder="1" applyAlignment="1">
      <alignment horizontal="center" vertical="center"/>
      <protection/>
    </xf>
    <xf numFmtId="0" fontId="22" fillId="0" borderId="44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wrapText="1"/>
      <protection/>
    </xf>
    <xf numFmtId="10" fontId="22" fillId="0" borderId="17" xfId="61" applyNumberFormat="1" applyFont="1" applyFill="1" applyBorder="1" applyAlignment="1">
      <alignment horizontal="center" wrapText="1"/>
      <protection/>
    </xf>
    <xf numFmtId="0" fontId="22" fillId="0" borderId="17" xfId="61" applyFont="1" applyFill="1" applyBorder="1" applyAlignment="1">
      <alignment horizontal="center"/>
      <protection/>
    </xf>
    <xf numFmtId="49" fontId="22" fillId="0" borderId="17" xfId="61" applyNumberFormat="1" applyFont="1" applyFill="1" applyBorder="1" applyAlignment="1">
      <alignment horizontal="center"/>
      <protection/>
    </xf>
    <xf numFmtId="49" fontId="22" fillId="0" borderId="29" xfId="61" applyNumberFormat="1" applyFont="1" applyFill="1" applyBorder="1" applyAlignment="1">
      <alignment horizontal="center"/>
      <protection/>
    </xf>
    <xf numFmtId="0" fontId="22" fillId="0" borderId="45" xfId="0" applyFont="1" applyBorder="1" applyAlignment="1">
      <alignment horizontal="center"/>
    </xf>
    <xf numFmtId="3" fontId="22" fillId="0" borderId="41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0" fontId="24" fillId="0" borderId="46" xfId="0" applyFont="1" applyBorder="1" applyAlignment="1">
      <alignment wrapText="1"/>
    </xf>
    <xf numFmtId="0" fontId="24" fillId="0" borderId="15" xfId="0" applyFont="1" applyBorder="1" applyAlignment="1">
      <alignment horizontal="right"/>
    </xf>
    <xf numFmtId="0" fontId="22" fillId="0" borderId="46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6" xfId="0" applyFont="1" applyBorder="1" applyAlignment="1">
      <alignment wrapText="1"/>
    </xf>
    <xf numFmtId="0" fontId="22" fillId="0" borderId="15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right" vertical="center" wrapText="1"/>
    </xf>
    <xf numFmtId="0" fontId="22" fillId="0" borderId="48" xfId="0" applyFont="1" applyFill="1" applyBorder="1" applyAlignment="1">
      <alignment horizontal="center"/>
    </xf>
    <xf numFmtId="0" fontId="22" fillId="0" borderId="24" xfId="0" applyFont="1" applyBorder="1" applyAlignment="1">
      <alignment horizontal="center" wrapText="1"/>
    </xf>
    <xf numFmtId="2" fontId="22" fillId="0" borderId="49" xfId="0" applyNumberFormat="1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wrapText="1"/>
    </xf>
    <xf numFmtId="2" fontId="22" fillId="0" borderId="50" xfId="0" applyNumberFormat="1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wrapText="1"/>
    </xf>
    <xf numFmtId="0" fontId="43" fillId="0" borderId="0" xfId="61" applyFont="1" applyFill="1" applyAlignment="1">
      <alignment horizontal="center"/>
      <protection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3" fontId="24" fillId="0" borderId="0" xfId="62" applyNumberFormat="1" applyFont="1" applyFill="1" applyBorder="1">
      <alignment/>
      <protection/>
    </xf>
    <xf numFmtId="3" fontId="22" fillId="0" borderId="15" xfId="62" applyNumberFormat="1" applyFont="1" applyFill="1" applyBorder="1">
      <alignment/>
      <protection/>
    </xf>
    <xf numFmtId="3" fontId="24" fillId="0" borderId="15" xfId="62" applyNumberFormat="1" applyFont="1" applyFill="1" applyBorder="1">
      <alignment/>
      <protection/>
    </xf>
    <xf numFmtId="0" fontId="24" fillId="0" borderId="15" xfId="62" applyFont="1" applyFill="1" applyBorder="1">
      <alignment/>
      <protection/>
    </xf>
    <xf numFmtId="0" fontId="22" fillId="0" borderId="15" xfId="62" applyFont="1" applyFill="1" applyBorder="1">
      <alignment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22" fillId="0" borderId="1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2" fillId="0" borderId="51" xfId="0" applyFont="1" applyBorder="1" applyAlignment="1">
      <alignment wrapText="1"/>
    </xf>
    <xf numFmtId="0" fontId="24" fillId="0" borderId="41" xfId="0" applyFont="1" applyBorder="1" applyAlignment="1">
      <alignment horizontal="right" wrapText="1"/>
    </xf>
    <xf numFmtId="3" fontId="22" fillId="0" borderId="41" xfId="0" applyNumberFormat="1" applyFont="1" applyBorder="1" applyAlignment="1">
      <alignment horizontal="right" wrapText="1"/>
    </xf>
    <xf numFmtId="3" fontId="24" fillId="0" borderId="41" xfId="0" applyNumberFormat="1" applyFont="1" applyBorder="1" applyAlignment="1">
      <alignment horizontal="right" wrapText="1"/>
    </xf>
    <xf numFmtId="3" fontId="22" fillId="0" borderId="52" xfId="0" applyNumberFormat="1" applyFont="1" applyBorder="1" applyAlignment="1">
      <alignment horizontal="right" wrapText="1"/>
    </xf>
    <xf numFmtId="3" fontId="22" fillId="0" borderId="15" xfId="0" applyNumberFormat="1" applyFont="1" applyBorder="1" applyAlignment="1">
      <alignment horizontal="right"/>
    </xf>
    <xf numFmtId="3" fontId="22" fillId="0" borderId="28" xfId="0" applyNumberFormat="1" applyFont="1" applyBorder="1" applyAlignment="1">
      <alignment horizontal="right"/>
    </xf>
    <xf numFmtId="3" fontId="24" fillId="0" borderId="15" xfId="0" applyNumberFormat="1" applyFont="1" applyBorder="1" applyAlignment="1">
      <alignment horizontal="right"/>
    </xf>
    <xf numFmtId="3" fontId="24" fillId="0" borderId="28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0" fontId="24" fillId="0" borderId="46" xfId="0" applyFont="1" applyBorder="1" applyAlignment="1">
      <alignment/>
    </xf>
    <xf numFmtId="0" fontId="24" fillId="0" borderId="47" xfId="0" applyFont="1" applyBorder="1" applyAlignment="1">
      <alignment/>
    </xf>
    <xf numFmtId="14" fontId="24" fillId="0" borderId="15" xfId="0" applyNumberFormat="1" applyFont="1" applyBorder="1" applyAlignment="1">
      <alignment horizontal="right"/>
    </xf>
    <xf numFmtId="0" fontId="22" fillId="0" borderId="47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44" xfId="0" applyFont="1" applyBorder="1" applyAlignment="1">
      <alignment/>
    </xf>
    <xf numFmtId="0" fontId="24" fillId="0" borderId="53" xfId="0" applyFont="1" applyBorder="1" applyAlignment="1">
      <alignment/>
    </xf>
    <xf numFmtId="0" fontId="22" fillId="0" borderId="44" xfId="0" applyFont="1" applyBorder="1" applyAlignment="1">
      <alignment wrapText="1"/>
    </xf>
    <xf numFmtId="0" fontId="22" fillId="0" borderId="17" xfId="0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29" xfId="0" applyNumberFormat="1" applyFont="1" applyBorder="1" applyAlignment="1">
      <alignment horizontal="right"/>
    </xf>
    <xf numFmtId="0" fontId="22" fillId="0" borderId="0" xfId="62" applyFont="1" applyFill="1" applyBorder="1" applyAlignment="1">
      <alignment horizontal="right"/>
      <protection/>
    </xf>
    <xf numFmtId="10" fontId="24" fillId="0" borderId="0" xfId="62" applyNumberFormat="1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center"/>
      <protection/>
    </xf>
    <xf numFmtId="3" fontId="22" fillId="0" borderId="0" xfId="62" applyNumberFormat="1" applyFont="1" applyFill="1" applyBorder="1" applyAlignment="1">
      <alignment horizontal="center"/>
      <protection/>
    </xf>
    <xf numFmtId="9" fontId="24" fillId="0" borderId="0" xfId="62" applyNumberFormat="1" applyFont="1" applyFill="1" applyBorder="1">
      <alignment/>
      <protection/>
    </xf>
    <xf numFmtId="9" fontId="22" fillId="0" borderId="0" xfId="62" applyNumberFormat="1" applyFont="1" applyFill="1" applyBorder="1">
      <alignment/>
      <protection/>
    </xf>
    <xf numFmtId="0" fontId="24" fillId="0" borderId="15" xfId="61" applyFont="1" applyFill="1" applyBorder="1">
      <alignment/>
      <protection/>
    </xf>
    <xf numFmtId="0" fontId="45" fillId="0" borderId="0" xfId="62" applyFont="1" applyFill="1" applyBorder="1">
      <alignment/>
      <protection/>
    </xf>
    <xf numFmtId="0" fontId="45" fillId="0" borderId="0" xfId="62" applyFont="1" applyFill="1" applyBorder="1" applyAlignment="1">
      <alignment horizontal="right"/>
      <protection/>
    </xf>
    <xf numFmtId="0" fontId="46" fillId="0" borderId="0" xfId="62" applyFont="1" applyFill="1" applyBorder="1" applyAlignment="1">
      <alignment horizontal="right"/>
      <protection/>
    </xf>
    <xf numFmtId="0" fontId="46" fillId="0" borderId="41" xfId="62" applyFont="1" applyFill="1" applyBorder="1" applyAlignment="1">
      <alignment horizontal="center" vertical="center" wrapText="1"/>
      <protection/>
    </xf>
    <xf numFmtId="3" fontId="44" fillId="0" borderId="15" xfId="62" applyNumberFormat="1" applyFont="1" applyFill="1" applyBorder="1" applyAlignment="1">
      <alignment horizontal="right"/>
      <protection/>
    </xf>
    <xf numFmtId="9" fontId="44" fillId="0" borderId="0" xfId="62" applyNumberFormat="1" applyFont="1" applyFill="1" applyBorder="1">
      <alignment/>
      <protection/>
    </xf>
    <xf numFmtId="0" fontId="43" fillId="0" borderId="15" xfId="62" applyFont="1" applyFill="1" applyBorder="1">
      <alignment/>
      <protection/>
    </xf>
    <xf numFmtId="3" fontId="44" fillId="0" borderId="15" xfId="62" applyNumberFormat="1" applyFont="1" applyFill="1" applyBorder="1">
      <alignment/>
      <protection/>
    </xf>
    <xf numFmtId="3" fontId="44" fillId="0" borderId="0" xfId="62" applyNumberFormat="1" applyFont="1" applyFill="1" applyBorder="1">
      <alignment/>
      <protection/>
    </xf>
    <xf numFmtId="0" fontId="43" fillId="0" borderId="0" xfId="62" applyFont="1" applyFill="1" applyBorder="1">
      <alignment/>
      <protection/>
    </xf>
    <xf numFmtId="3" fontId="43" fillId="0" borderId="0" xfId="62" applyNumberFormat="1" applyFont="1" applyFill="1" applyBorder="1">
      <alignment/>
      <protection/>
    </xf>
    <xf numFmtId="10" fontId="44" fillId="0" borderId="0" xfId="62" applyNumberFormat="1" applyFont="1" applyFill="1" applyBorder="1" applyAlignment="1">
      <alignment horizontal="right"/>
      <protection/>
    </xf>
    <xf numFmtId="9" fontId="24" fillId="29" borderId="0" xfId="62" applyNumberFormat="1" applyFont="1" applyFill="1" applyBorder="1">
      <alignment/>
      <protection/>
    </xf>
    <xf numFmtId="0" fontId="24" fillId="29" borderId="15" xfId="62" applyFont="1" applyFill="1" applyBorder="1">
      <alignment/>
      <protection/>
    </xf>
    <xf numFmtId="3" fontId="22" fillId="29" borderId="15" xfId="62" applyNumberFormat="1" applyFont="1" applyFill="1" applyBorder="1">
      <alignment/>
      <protection/>
    </xf>
    <xf numFmtId="3" fontId="24" fillId="29" borderId="15" xfId="62" applyNumberFormat="1" applyFont="1" applyFill="1" applyBorder="1">
      <alignment/>
      <protection/>
    </xf>
    <xf numFmtId="3" fontId="22" fillId="29" borderId="0" xfId="62" applyNumberFormat="1" applyFont="1" applyFill="1" applyBorder="1">
      <alignment/>
      <protection/>
    </xf>
    <xf numFmtId="3" fontId="24" fillId="29" borderId="0" xfId="62" applyNumberFormat="1" applyFont="1" applyFill="1" applyBorder="1">
      <alignment/>
      <protection/>
    </xf>
    <xf numFmtId="0" fontId="24" fillId="29" borderId="0" xfId="62" applyFont="1" applyFill="1" applyBorder="1">
      <alignment/>
      <protection/>
    </xf>
    <xf numFmtId="0" fontId="29" fillId="0" borderId="54" xfId="0" applyFont="1" applyBorder="1" applyAlignment="1">
      <alignment horizontal="center"/>
    </xf>
    <xf numFmtId="3" fontId="27" fillId="0" borderId="55" xfId="0" applyNumberFormat="1" applyFont="1" applyBorder="1" applyAlignment="1">
      <alignment wrapText="1"/>
    </xf>
    <xf numFmtId="3" fontId="29" fillId="0" borderId="55" xfId="0" applyNumberFormat="1" applyFont="1" applyBorder="1" applyAlignment="1">
      <alignment horizontal="center"/>
    </xf>
    <xf numFmtId="3" fontId="29" fillId="0" borderId="56" xfId="0" applyNumberFormat="1" applyFont="1" applyBorder="1" applyAlignment="1">
      <alignment horizontal="right"/>
    </xf>
    <xf numFmtId="0" fontId="22" fillId="0" borderId="15" xfId="61" applyFont="1" applyFill="1" applyBorder="1" applyAlignment="1">
      <alignment horizontal="left" vertical="top" wrapText="1"/>
      <protection/>
    </xf>
    <xf numFmtId="0" fontId="22" fillId="0" borderId="15" xfId="62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right"/>
      <protection/>
    </xf>
    <xf numFmtId="0" fontId="22" fillId="0" borderId="0" xfId="61" applyFont="1" applyFill="1" applyBorder="1" applyAlignment="1">
      <alignment horizontal="right"/>
      <protection/>
    </xf>
    <xf numFmtId="0" fontId="45" fillId="0" borderId="0" xfId="61" applyFont="1" applyFill="1" applyBorder="1" applyAlignment="1">
      <alignment horizontal="right"/>
      <protection/>
    </xf>
    <xf numFmtId="0" fontId="46" fillId="0" borderId="0" xfId="61" applyFont="1" applyFill="1" applyBorder="1" applyAlignment="1">
      <alignment horizontal="right"/>
      <protection/>
    </xf>
    <xf numFmtId="10" fontId="44" fillId="0" borderId="0" xfId="61" applyNumberFormat="1" applyFont="1" applyFill="1" applyBorder="1" applyAlignment="1">
      <alignment horizontal="right"/>
      <protection/>
    </xf>
    <xf numFmtId="0" fontId="45" fillId="0" borderId="0" xfId="61" applyFont="1" applyFill="1" applyBorder="1">
      <alignment/>
      <protection/>
    </xf>
    <xf numFmtId="0" fontId="22" fillId="0" borderId="0" xfId="62" applyFont="1" applyFill="1" applyBorder="1" applyAlignment="1">
      <alignment horizontal="right" vertical="center" wrapText="1"/>
      <protection/>
    </xf>
    <xf numFmtId="0" fontId="45" fillId="0" borderId="0" xfId="62" applyFont="1" applyFill="1" applyBorder="1" applyAlignment="1">
      <alignment horizontal="center" vertical="center" wrapText="1"/>
      <protection/>
    </xf>
    <xf numFmtId="0" fontId="46" fillId="0" borderId="0" xfId="62" applyFont="1" applyFill="1" applyBorder="1" applyAlignment="1">
      <alignment horizontal="center" vertical="center" wrapText="1"/>
      <protection/>
    </xf>
    <xf numFmtId="0" fontId="44" fillId="0" borderId="0" xfId="62" applyFont="1" applyFill="1" applyBorder="1" applyAlignment="1">
      <alignment horizontal="center" vertical="center" wrapText="1"/>
      <protection/>
    </xf>
    <xf numFmtId="0" fontId="22" fillId="0" borderId="43" xfId="62" applyFont="1" applyFill="1" applyBorder="1" applyAlignment="1">
      <alignment horizontal="center" vertical="center" wrapText="1"/>
      <protection/>
    </xf>
    <xf numFmtId="10" fontId="44" fillId="0" borderId="15" xfId="62" applyNumberFormat="1" applyFont="1" applyFill="1" applyBorder="1" applyAlignment="1">
      <alignment horizontal="center" vertical="center" wrapText="1"/>
      <protection/>
    </xf>
    <xf numFmtId="10" fontId="45" fillId="0" borderId="15" xfId="62" applyNumberFormat="1" applyFont="1" applyFill="1" applyBorder="1" applyAlignment="1">
      <alignment horizontal="center" vertical="center" wrapText="1"/>
      <protection/>
    </xf>
    <xf numFmtId="0" fontId="22" fillId="0" borderId="55" xfId="62" applyFont="1" applyFill="1" applyBorder="1" applyAlignment="1">
      <alignment horizontal="center" vertical="center" wrapText="1"/>
      <protection/>
    </xf>
    <xf numFmtId="0" fontId="22" fillId="0" borderId="47" xfId="62" applyFont="1" applyFill="1" applyBorder="1" applyAlignment="1">
      <alignment horizontal="center" vertical="center"/>
      <protection/>
    </xf>
    <xf numFmtId="0" fontId="22" fillId="0" borderId="57" xfId="62" applyFont="1" applyFill="1" applyBorder="1" applyAlignment="1">
      <alignment horizontal="center" vertical="center"/>
      <protection/>
    </xf>
    <xf numFmtId="0" fontId="22" fillId="0" borderId="58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/>
      <protection/>
    </xf>
    <xf numFmtId="0" fontId="46" fillId="0" borderId="15" xfId="62" applyFont="1" applyFill="1" applyBorder="1" applyAlignment="1">
      <alignment horizontal="center"/>
      <protection/>
    </xf>
    <xf numFmtId="49" fontId="44" fillId="0" borderId="15" xfId="62" applyNumberFormat="1" applyFont="1" applyFill="1" applyBorder="1" applyAlignment="1">
      <alignment horizontal="center"/>
      <protection/>
    </xf>
    <xf numFmtId="0" fontId="22" fillId="0" borderId="15" xfId="62" applyFont="1" applyFill="1" applyBorder="1" applyAlignment="1">
      <alignment horizontal="left" vertical="top" wrapText="1"/>
      <protection/>
    </xf>
    <xf numFmtId="3" fontId="46" fillId="0" borderId="15" xfId="62" applyNumberFormat="1" applyFont="1" applyFill="1" applyBorder="1" applyAlignment="1">
      <alignment horizontal="right"/>
      <protection/>
    </xf>
    <xf numFmtId="9" fontId="44" fillId="0" borderId="15" xfId="62" applyNumberFormat="1" applyFont="1" applyFill="1" applyBorder="1" applyAlignment="1">
      <alignment horizontal="right"/>
      <protection/>
    </xf>
    <xf numFmtId="9" fontId="45" fillId="0" borderId="15" xfId="62" applyNumberFormat="1" applyFont="1" applyFill="1" applyBorder="1">
      <alignment/>
      <protection/>
    </xf>
    <xf numFmtId="0" fontId="24" fillId="0" borderId="15" xfId="62" applyFont="1" applyFill="1" applyBorder="1" applyAlignment="1">
      <alignment horizontal="center"/>
      <protection/>
    </xf>
    <xf numFmtId="3" fontId="45" fillId="0" borderId="15" xfId="62" applyNumberFormat="1" applyFont="1" applyFill="1" applyBorder="1" applyAlignment="1">
      <alignment horizontal="right"/>
      <protection/>
    </xf>
    <xf numFmtId="0" fontId="22" fillId="0" borderId="15" xfId="62" applyFont="1" applyFill="1" applyBorder="1" applyAlignment="1">
      <alignment vertical="center"/>
      <protection/>
    </xf>
    <xf numFmtId="0" fontId="22" fillId="0" borderId="15" xfId="62" applyFont="1" applyFill="1" applyBorder="1" applyAlignment="1">
      <alignment vertical="top" wrapText="1"/>
      <protection/>
    </xf>
    <xf numFmtId="0" fontId="22" fillId="0" borderId="57" xfId="62" applyFont="1" applyFill="1" applyBorder="1" applyAlignment="1">
      <alignment horizontal="left" vertical="top" wrapText="1"/>
      <protection/>
    </xf>
    <xf numFmtId="9" fontId="46" fillId="0" borderId="15" xfId="62" applyNumberFormat="1" applyFont="1" applyFill="1" applyBorder="1">
      <alignment/>
      <protection/>
    </xf>
    <xf numFmtId="0" fontId="22" fillId="0" borderId="15" xfId="62" applyFont="1" applyFill="1" applyBorder="1" applyAlignment="1">
      <alignment horizontal="left" vertical="center" wrapText="1"/>
      <protection/>
    </xf>
    <xf numFmtId="3" fontId="24" fillId="0" borderId="15" xfId="62" applyNumberFormat="1" applyFont="1" applyFill="1" applyBorder="1" applyAlignment="1">
      <alignment/>
      <protection/>
    </xf>
    <xf numFmtId="0" fontId="22" fillId="0" borderId="43" xfId="62" applyFont="1" applyFill="1" applyBorder="1" applyAlignment="1">
      <alignment horizontal="center" vertical="center"/>
      <protection/>
    </xf>
    <xf numFmtId="0" fontId="22" fillId="0" borderId="55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vertical="center" wrapText="1"/>
      <protection/>
    </xf>
    <xf numFmtId="0" fontId="22" fillId="29" borderId="15" xfId="62" applyFont="1" applyFill="1" applyBorder="1" applyAlignment="1">
      <alignment horizontal="center" vertical="center"/>
      <protection/>
    </xf>
    <xf numFmtId="0" fontId="22" fillId="29" borderId="15" xfId="62" applyFont="1" applyFill="1" applyBorder="1" applyAlignment="1">
      <alignment vertical="center" wrapText="1"/>
      <protection/>
    </xf>
    <xf numFmtId="0" fontId="24" fillId="29" borderId="15" xfId="62" applyFont="1" applyFill="1" applyBorder="1" applyAlignment="1">
      <alignment horizontal="center"/>
      <protection/>
    </xf>
    <xf numFmtId="3" fontId="24" fillId="29" borderId="15" xfId="62" applyNumberFormat="1" applyFont="1" applyFill="1" applyBorder="1" applyAlignment="1">
      <alignment horizontal="right"/>
      <protection/>
    </xf>
    <xf numFmtId="3" fontId="45" fillId="29" borderId="15" xfId="62" applyNumberFormat="1" applyFont="1" applyFill="1" applyBorder="1" applyAlignment="1">
      <alignment horizontal="right"/>
      <protection/>
    </xf>
    <xf numFmtId="3" fontId="46" fillId="29" borderId="15" xfId="62" applyNumberFormat="1" applyFont="1" applyFill="1" applyBorder="1" applyAlignment="1">
      <alignment horizontal="right"/>
      <protection/>
    </xf>
    <xf numFmtId="9" fontId="44" fillId="29" borderId="15" xfId="62" applyNumberFormat="1" applyFont="1" applyFill="1" applyBorder="1" applyAlignment="1">
      <alignment horizontal="right"/>
      <protection/>
    </xf>
    <xf numFmtId="9" fontId="45" fillId="29" borderId="15" xfId="62" applyNumberFormat="1" applyFont="1" applyFill="1" applyBorder="1">
      <alignment/>
      <protection/>
    </xf>
    <xf numFmtId="0" fontId="22" fillId="0" borderId="15" xfId="62" applyFont="1" applyFill="1" applyBorder="1" applyAlignment="1">
      <alignment wrapText="1"/>
      <protection/>
    </xf>
    <xf numFmtId="49" fontId="22" fillId="0" borderId="15" xfId="62" applyNumberFormat="1" applyFont="1" applyFill="1" applyBorder="1" applyAlignment="1">
      <alignment wrapText="1"/>
      <protection/>
    </xf>
    <xf numFmtId="0" fontId="24" fillId="0" borderId="15" xfId="62" applyFont="1" applyFill="1" applyBorder="1" applyAlignment="1">
      <alignment horizontal="right"/>
      <protection/>
    </xf>
    <xf numFmtId="49" fontId="22" fillId="0" borderId="15" xfId="62" applyNumberFormat="1" applyFont="1" applyFill="1" applyBorder="1" applyAlignment="1">
      <alignment horizontal="left" vertical="top" wrapText="1"/>
      <protection/>
    </xf>
    <xf numFmtId="0" fontId="22" fillId="0" borderId="41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left" vertical="center"/>
      <protection/>
    </xf>
    <xf numFmtId="0" fontId="22" fillId="0" borderId="57" xfId="62" applyFont="1" applyFill="1" applyBorder="1" applyAlignment="1">
      <alignment vertical="top" wrapText="1"/>
      <protection/>
    </xf>
    <xf numFmtId="49" fontId="22" fillId="0" borderId="57" xfId="62" applyNumberFormat="1" applyFont="1" applyFill="1" applyBorder="1" applyAlignment="1">
      <alignment horizontal="left" vertical="top" wrapText="1"/>
      <protection/>
    </xf>
    <xf numFmtId="0" fontId="44" fillId="0" borderId="15" xfId="62" applyFont="1" applyFill="1" applyBorder="1" applyAlignment="1">
      <alignment horizontal="center" vertical="center"/>
      <protection/>
    </xf>
    <xf numFmtId="9" fontId="44" fillId="0" borderId="15" xfId="62" applyNumberFormat="1" applyFont="1" applyFill="1" applyBorder="1">
      <alignment/>
      <protection/>
    </xf>
    <xf numFmtId="0" fontId="22" fillId="0" borderId="43" xfId="62" applyFont="1" applyFill="1" applyBorder="1" applyAlignment="1">
      <alignment horizontal="left" vertical="top" wrapText="1"/>
      <protection/>
    </xf>
    <xf numFmtId="3" fontId="22" fillId="0" borderId="43" xfId="62" applyNumberFormat="1" applyFont="1" applyFill="1" applyBorder="1" applyAlignment="1">
      <alignment horizontal="right"/>
      <protection/>
    </xf>
    <xf numFmtId="3" fontId="46" fillId="0" borderId="43" xfId="62" applyNumberFormat="1" applyFont="1" applyFill="1" applyBorder="1" applyAlignment="1">
      <alignment horizontal="right"/>
      <protection/>
    </xf>
    <xf numFmtId="0" fontId="22" fillId="0" borderId="43" xfId="61" applyFont="1" applyFill="1" applyBorder="1" applyAlignment="1">
      <alignment horizontal="center" vertical="center" wrapText="1"/>
      <protection/>
    </xf>
    <xf numFmtId="3" fontId="46" fillId="0" borderId="15" xfId="61" applyNumberFormat="1" applyFont="1" applyFill="1" applyBorder="1" applyAlignment="1">
      <alignment horizontal="right" wrapText="1"/>
      <protection/>
    </xf>
    <xf numFmtId="3" fontId="22" fillId="0" borderId="41" xfId="62" applyNumberFormat="1" applyFont="1" applyFill="1" applyBorder="1" applyAlignment="1">
      <alignment horizontal="right"/>
      <protection/>
    </xf>
    <xf numFmtId="3" fontId="45" fillId="0" borderId="41" xfId="62" applyNumberFormat="1" applyFont="1" applyFill="1" applyBorder="1" applyAlignment="1">
      <alignment horizontal="right"/>
      <protection/>
    </xf>
    <xf numFmtId="3" fontId="24" fillId="0" borderId="41" xfId="62" applyNumberFormat="1" applyFont="1" applyFill="1" applyBorder="1" applyAlignment="1">
      <alignment horizontal="right"/>
      <protection/>
    </xf>
    <xf numFmtId="0" fontId="45" fillId="0" borderId="15" xfId="62" applyFont="1" applyFill="1" applyBorder="1">
      <alignment/>
      <protection/>
    </xf>
    <xf numFmtId="0" fontId="22" fillId="0" borderId="0" xfId="61" applyFont="1" applyFill="1" applyBorder="1" applyAlignment="1">
      <alignment horizontal="left" vertical="top" wrapText="1"/>
      <protection/>
    </xf>
    <xf numFmtId="10" fontId="44" fillId="0" borderId="0" xfId="61" applyNumberFormat="1" applyFont="1" applyFill="1" applyBorder="1">
      <alignment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right"/>
      <protection/>
    </xf>
    <xf numFmtId="0" fontId="46" fillId="0" borderId="0" xfId="61" applyFont="1" applyFill="1" applyBorder="1" applyAlignment="1">
      <alignment horizontal="center"/>
      <protection/>
    </xf>
    <xf numFmtId="0" fontId="24" fillId="0" borderId="0" xfId="6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left" vertical="center" wrapText="1"/>
      <protection/>
    </xf>
    <xf numFmtId="0" fontId="24" fillId="0" borderId="0" xfId="61" applyFont="1" applyFill="1" applyBorder="1" applyAlignment="1">
      <alignment vertical="center" wrapText="1"/>
      <protection/>
    </xf>
    <xf numFmtId="9" fontId="22" fillId="0" borderId="0" xfId="61" applyNumberFormat="1" applyFont="1" applyFill="1" applyBorder="1" applyAlignment="1">
      <alignment horizontal="right" wrapText="1"/>
      <protection/>
    </xf>
    <xf numFmtId="3" fontId="24" fillId="0" borderId="0" xfId="61" applyNumberFormat="1" applyFont="1" applyFill="1" applyBorder="1" applyAlignment="1">
      <alignment horizontal="right"/>
      <protection/>
    </xf>
    <xf numFmtId="9" fontId="24" fillId="0" borderId="0" xfId="61" applyNumberFormat="1" applyFont="1" applyFill="1" applyBorder="1" applyAlignment="1">
      <alignment horizontal="right"/>
      <protection/>
    </xf>
    <xf numFmtId="3" fontId="24" fillId="0" borderId="41" xfId="0" applyNumberFormat="1" applyFont="1" applyBorder="1" applyAlignment="1">
      <alignment horizontal="right"/>
    </xf>
    <xf numFmtId="0" fontId="46" fillId="0" borderId="41" xfId="62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10" fontId="22" fillId="0" borderId="16" xfId="62" applyNumberFormat="1" applyFont="1" applyFill="1" applyBorder="1" applyAlignment="1">
      <alignment horizontal="center" vertical="center" wrapText="1"/>
      <protection/>
    </xf>
    <xf numFmtId="10" fontId="22" fillId="0" borderId="37" xfId="62" applyNumberFormat="1" applyFont="1" applyFill="1" applyBorder="1" applyAlignment="1">
      <alignment horizontal="center" vertical="center" wrapText="1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0" fontId="24" fillId="0" borderId="15" xfId="61" applyFont="1" applyFill="1" applyBorder="1" applyAlignment="1">
      <alignment horizontal="left" vertical="top" wrapText="1"/>
      <protection/>
    </xf>
    <xf numFmtId="0" fontId="22" fillId="0" borderId="15" xfId="61" applyFont="1" applyFill="1" applyBorder="1" applyAlignment="1">
      <alignment horizontal="left" vertical="top" wrapText="1"/>
      <protection/>
    </xf>
    <xf numFmtId="0" fontId="24" fillId="0" borderId="15" xfId="61" applyFont="1" applyFill="1" applyBorder="1" applyAlignment="1">
      <alignment horizontal="left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 wrapText="1"/>
      <protection/>
    </xf>
    <xf numFmtId="0" fontId="24" fillId="0" borderId="0" xfId="61" applyFont="1" applyFill="1" applyAlignment="1">
      <alignment horizontal="center" vertical="center" wrapText="1"/>
      <protection/>
    </xf>
    <xf numFmtId="0" fontId="24" fillId="0" borderId="15" xfId="61" applyFont="1" applyBorder="1" applyAlignment="1">
      <alignment wrapText="1"/>
      <protection/>
    </xf>
    <xf numFmtId="0" fontId="22" fillId="0" borderId="41" xfId="61" applyFont="1" applyFill="1" applyBorder="1" applyAlignment="1">
      <alignment horizontal="left" vertical="top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left" vertical="center"/>
      <protection/>
    </xf>
    <xf numFmtId="0" fontId="22" fillId="0" borderId="17" xfId="61" applyFont="1" applyFill="1" applyBorder="1" applyAlignment="1">
      <alignment horizontal="center" wrapText="1"/>
      <protection/>
    </xf>
    <xf numFmtId="0" fontId="22" fillId="0" borderId="16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5" xfId="61" applyFont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10" fontId="22" fillId="0" borderId="16" xfId="61" applyNumberFormat="1" applyFont="1" applyFill="1" applyBorder="1" applyAlignment="1">
      <alignment horizontal="center" vertical="center" wrapText="1"/>
      <protection/>
    </xf>
    <xf numFmtId="10" fontId="22" fillId="0" borderId="15" xfId="61" applyNumberFormat="1" applyFont="1" applyBorder="1" applyAlignment="1">
      <alignment horizontal="center" vertical="center" wrapText="1"/>
      <protection/>
    </xf>
    <xf numFmtId="0" fontId="24" fillId="0" borderId="59" xfId="61" applyFont="1" applyFill="1" applyBorder="1" applyAlignment="1">
      <alignment horizontal="left" vertical="top" wrapText="1"/>
      <protection/>
    </xf>
    <xf numFmtId="0" fontId="24" fillId="0" borderId="15" xfId="61" applyFont="1" applyFill="1" applyBorder="1" applyAlignment="1">
      <alignment horizontal="center" vertical="center" wrapText="1"/>
      <protection/>
    </xf>
    <xf numFmtId="0" fontId="22" fillId="0" borderId="60" xfId="61" applyFont="1" applyFill="1" applyBorder="1" applyAlignment="1">
      <alignment horizontal="left" vertical="center" wrapText="1"/>
      <protection/>
    </xf>
    <xf numFmtId="0" fontId="22" fillId="0" borderId="16" xfId="61" applyFont="1" applyFill="1" applyBorder="1" applyAlignment="1">
      <alignment horizontal="left" vertical="center" wrapText="1"/>
      <protection/>
    </xf>
    <xf numFmtId="0" fontId="22" fillId="0" borderId="46" xfId="61" applyFont="1" applyFill="1" applyBorder="1" applyAlignment="1">
      <alignment horizontal="left" vertical="center" wrapText="1"/>
      <protection/>
    </xf>
    <xf numFmtId="0" fontId="22" fillId="0" borderId="15" xfId="61" applyFont="1" applyFill="1" applyBorder="1" applyAlignment="1">
      <alignment horizontal="left" vertical="center" wrapText="1"/>
      <protection/>
    </xf>
    <xf numFmtId="0" fontId="24" fillId="0" borderId="15" xfId="61" applyFont="1" applyFill="1" applyBorder="1" applyAlignment="1">
      <alignment horizontal="left" wrapText="1"/>
      <protection/>
    </xf>
    <xf numFmtId="0" fontId="22" fillId="0" borderId="15" xfId="61" applyFont="1" applyFill="1" applyBorder="1" applyAlignment="1">
      <alignment horizontal="left" wrapText="1"/>
      <protection/>
    </xf>
    <xf numFmtId="0" fontId="46" fillId="0" borderId="43" xfId="62" applyFont="1" applyFill="1" applyBorder="1" applyAlignment="1">
      <alignment horizontal="center" vertical="center" wrapText="1"/>
      <protection/>
    </xf>
    <xf numFmtId="0" fontId="46" fillId="0" borderId="41" xfId="62" applyFont="1" applyFill="1" applyBorder="1" applyAlignment="1">
      <alignment horizontal="center" vertical="center" wrapText="1"/>
      <protection/>
    </xf>
    <xf numFmtId="10" fontId="44" fillId="0" borderId="43" xfId="62" applyNumberFormat="1" applyFont="1" applyFill="1" applyBorder="1" applyAlignment="1">
      <alignment horizontal="center" vertical="center" wrapText="1"/>
      <protection/>
    </xf>
    <xf numFmtId="10" fontId="44" fillId="0" borderId="41" xfId="62" applyNumberFormat="1" applyFont="1" applyFill="1" applyBorder="1" applyAlignment="1">
      <alignment horizontal="center" vertical="center" wrapText="1"/>
      <protection/>
    </xf>
    <xf numFmtId="0" fontId="22" fillId="0" borderId="61" xfId="62" applyFont="1" applyFill="1" applyBorder="1" applyAlignment="1">
      <alignment horizontal="center" vertical="center" wrapText="1"/>
      <protection/>
    </xf>
    <xf numFmtId="0" fontId="22" fillId="0" borderId="59" xfId="62" applyFont="1" applyFill="1" applyBorder="1" applyAlignment="1">
      <alignment horizontal="center" vertical="center" wrapText="1"/>
      <protection/>
    </xf>
    <xf numFmtId="0" fontId="22" fillId="0" borderId="62" xfId="62" applyFont="1" applyFill="1" applyBorder="1" applyAlignment="1">
      <alignment horizontal="center" vertical="center" wrapText="1"/>
      <protection/>
    </xf>
    <xf numFmtId="0" fontId="22" fillId="0" borderId="56" xfId="62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22" fillId="0" borderId="54" xfId="62" applyFont="1" applyFill="1" applyBorder="1" applyAlignment="1">
      <alignment horizontal="center" vertical="center" wrapText="1"/>
      <protection/>
    </xf>
    <xf numFmtId="0" fontId="22" fillId="0" borderId="42" xfId="62" applyFont="1" applyFill="1" applyBorder="1" applyAlignment="1">
      <alignment horizontal="center" vertical="center" wrapText="1"/>
      <protection/>
    </xf>
    <xf numFmtId="0" fontId="22" fillId="0" borderId="63" xfId="62" applyFont="1" applyFill="1" applyBorder="1" applyAlignment="1">
      <alignment horizontal="center" vertical="center" wrapText="1"/>
      <protection/>
    </xf>
    <xf numFmtId="0" fontId="22" fillId="0" borderId="58" xfId="62" applyFont="1" applyFill="1" applyBorder="1" applyAlignment="1">
      <alignment horizontal="center" vertical="center" wrapText="1"/>
      <protection/>
    </xf>
    <xf numFmtId="0" fontId="22" fillId="0" borderId="47" xfId="62" applyFont="1" applyFill="1" applyBorder="1" applyAlignment="1">
      <alignment horizontal="center" vertical="center"/>
      <protection/>
    </xf>
    <xf numFmtId="0" fontId="22" fillId="0" borderId="57" xfId="62" applyFont="1" applyFill="1" applyBorder="1" applyAlignment="1">
      <alignment horizontal="center" vertical="center"/>
      <protection/>
    </xf>
    <xf numFmtId="0" fontId="22" fillId="0" borderId="43" xfId="62" applyFont="1" applyFill="1" applyBorder="1" applyAlignment="1">
      <alignment horizontal="center" vertical="center" wrapText="1"/>
      <protection/>
    </xf>
    <xf numFmtId="0" fontId="22" fillId="0" borderId="55" xfId="62" applyFont="1" applyFill="1" applyBorder="1" applyAlignment="1">
      <alignment horizontal="center" vertical="center" wrapText="1"/>
      <protection/>
    </xf>
    <xf numFmtId="0" fontId="22" fillId="0" borderId="41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left" vertical="center" wrapText="1"/>
      <protection/>
    </xf>
    <xf numFmtId="0" fontId="22" fillId="0" borderId="47" xfId="62" applyFont="1" applyFill="1" applyBorder="1" applyAlignment="1">
      <alignment horizontal="left" vertical="top" wrapText="1"/>
      <protection/>
    </xf>
    <xf numFmtId="0" fontId="22" fillId="0" borderId="57" xfId="62" applyFont="1" applyFill="1" applyBorder="1" applyAlignment="1">
      <alignment horizontal="left" vertical="top" wrapText="1"/>
      <protection/>
    </xf>
    <xf numFmtId="0" fontId="22" fillId="0" borderId="47" xfId="62" applyFont="1" applyFill="1" applyBorder="1" applyAlignment="1">
      <alignment horizontal="left" vertical="center" wrapText="1"/>
      <protection/>
    </xf>
    <xf numFmtId="0" fontId="22" fillId="0" borderId="57" xfId="62" applyFont="1" applyFill="1" applyBorder="1" applyAlignment="1">
      <alignment horizontal="left" vertical="center" wrapText="1"/>
      <protection/>
    </xf>
    <xf numFmtId="0" fontId="22" fillId="0" borderId="15" xfId="62" applyFont="1" applyFill="1" applyBorder="1" applyAlignment="1">
      <alignment horizontal="left" vertical="top" wrapText="1"/>
      <protection/>
    </xf>
    <xf numFmtId="0" fontId="22" fillId="0" borderId="64" xfId="62" applyFont="1" applyFill="1" applyBorder="1" applyAlignment="1">
      <alignment horizontal="left" vertical="center" wrapText="1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43" xfId="62" applyFont="1" applyFill="1" applyBorder="1" applyAlignment="1">
      <alignment horizontal="center" vertical="center"/>
      <protection/>
    </xf>
    <xf numFmtId="0" fontId="22" fillId="0" borderId="55" xfId="62" applyFont="1" applyFill="1" applyBorder="1" applyAlignment="1">
      <alignment horizontal="center" vertical="center"/>
      <protection/>
    </xf>
    <xf numFmtId="0" fontId="22" fillId="0" borderId="41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 wrapText="1"/>
      <protection/>
    </xf>
    <xf numFmtId="0" fontId="22" fillId="0" borderId="15" xfId="62" applyFont="1" applyFill="1" applyBorder="1">
      <alignment/>
      <protection/>
    </xf>
    <xf numFmtId="0" fontId="22" fillId="0" borderId="41" xfId="62" applyFont="1" applyFill="1" applyBorder="1" applyAlignment="1">
      <alignment horizontal="left" vertical="top" wrapText="1"/>
      <protection/>
    </xf>
    <xf numFmtId="0" fontId="22" fillId="29" borderId="15" xfId="62" applyFont="1" applyFill="1" applyBorder="1" applyAlignment="1">
      <alignment horizontal="left" vertical="top" wrapText="1"/>
      <protection/>
    </xf>
    <xf numFmtId="0" fontId="44" fillId="0" borderId="15" xfId="62" applyFont="1" applyFill="1" applyBorder="1" applyAlignment="1">
      <alignment horizontal="left" vertical="top" wrapText="1"/>
      <protection/>
    </xf>
    <xf numFmtId="0" fontId="22" fillId="0" borderId="47" xfId="62" applyFont="1" applyFill="1" applyBorder="1" applyAlignment="1">
      <alignment horizontal="center" vertical="top" wrapText="1"/>
      <protection/>
    </xf>
    <xf numFmtId="0" fontId="22" fillId="0" borderId="57" xfId="62" applyFont="1" applyFill="1" applyBorder="1" applyAlignment="1">
      <alignment horizontal="center" vertical="top" wrapText="1"/>
      <protection/>
    </xf>
    <xf numFmtId="0" fontId="22" fillId="0" borderId="47" xfId="62" applyFont="1" applyFill="1" applyBorder="1" applyAlignment="1">
      <alignment horizontal="center" vertical="center" wrapText="1"/>
      <protection/>
    </xf>
    <xf numFmtId="0" fontId="22" fillId="0" borderId="57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 vertical="top" wrapText="1"/>
      <protection/>
    </xf>
    <xf numFmtId="0" fontId="22" fillId="0" borderId="15" xfId="62" applyFont="1" applyFill="1" applyBorder="1" applyAlignment="1">
      <alignment/>
      <protection/>
    </xf>
    <xf numFmtId="0" fontId="22" fillId="0" borderId="15" xfId="62" applyFont="1" applyFill="1" applyBorder="1" applyAlignment="1">
      <alignment vertical="top" wrapText="1"/>
      <protection/>
    </xf>
    <xf numFmtId="0" fontId="22" fillId="0" borderId="64" xfId="0" applyFont="1" applyFill="1" applyBorder="1" applyAlignment="1">
      <alignment horizontal="left" wrapText="1"/>
    </xf>
    <xf numFmtId="0" fontId="22" fillId="0" borderId="57" xfId="0" applyFont="1" applyFill="1" applyBorder="1" applyAlignment="1">
      <alignment horizontal="left" wrapText="1"/>
    </xf>
    <xf numFmtId="0" fontId="22" fillId="0" borderId="47" xfId="61" applyFont="1" applyFill="1" applyBorder="1" applyAlignment="1">
      <alignment horizontal="left" vertical="top" wrapText="1"/>
      <protection/>
    </xf>
    <xf numFmtId="0" fontId="22" fillId="0" borderId="57" xfId="61" applyFont="1" applyFill="1" applyBorder="1" applyAlignment="1">
      <alignment horizontal="left" vertical="top" wrapText="1"/>
      <protection/>
    </xf>
    <xf numFmtId="0" fontId="46" fillId="0" borderId="47" xfId="62" applyFont="1" applyFill="1" applyBorder="1" applyAlignment="1">
      <alignment horizontal="center" vertical="center" wrapText="1"/>
      <protection/>
    </xf>
    <xf numFmtId="0" fontId="46" fillId="0" borderId="64" xfId="62" applyFont="1" applyFill="1" applyBorder="1" applyAlignment="1">
      <alignment horizontal="center" vertical="center" wrapText="1"/>
      <protection/>
    </xf>
    <xf numFmtId="0" fontId="46" fillId="0" borderId="57" xfId="62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9" fontId="22" fillId="0" borderId="32" xfId="0" applyNumberFormat="1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22" fillId="0" borderId="19" xfId="0" applyFont="1" applyBorder="1" applyAlignment="1">
      <alignment horizontal="center"/>
    </xf>
    <xf numFmtId="9" fontId="22" fillId="0" borderId="18" xfId="0" applyNumberFormat="1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6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0" fontId="22" fillId="0" borderId="1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44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60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6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70" xfId="0" applyFont="1" applyBorder="1" applyAlignment="1">
      <alignment horizontal="center" vertical="center" textRotation="255"/>
    </xf>
    <xf numFmtId="0" fontId="22" fillId="0" borderId="71" xfId="0" applyFont="1" applyBorder="1" applyAlignment="1">
      <alignment horizontal="center" vertical="center" textRotation="255"/>
    </xf>
    <xf numFmtId="0" fontId="22" fillId="0" borderId="62" xfId="0" applyFont="1" applyBorder="1" applyAlignment="1">
      <alignment horizontal="center" vertical="center" textRotation="255"/>
    </xf>
    <xf numFmtId="0" fontId="22" fillId="0" borderId="58" xfId="0" applyFont="1" applyBorder="1" applyAlignment="1">
      <alignment horizontal="center" vertical="center" textRotation="255"/>
    </xf>
    <xf numFmtId="2" fontId="22" fillId="0" borderId="23" xfId="0" applyNumberFormat="1" applyFont="1" applyFill="1" applyBorder="1" applyAlignment="1">
      <alignment horizontal="center" vertical="center" wrapText="1"/>
    </xf>
    <xf numFmtId="2" fontId="22" fillId="0" borderId="24" xfId="0" applyNumberFormat="1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rmal_BVC sint. v.23.01.2013" xfId="61"/>
    <cellStyle name="Normal_Copy of Copy of BVC analitic" xfId="62"/>
    <cellStyle name="Note" xfId="63"/>
    <cellStyle name="Output" xfId="64"/>
    <cellStyle name="Perc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atia15\AppData\Local\Microsoft\Windows\Temporary%20Internet%20Files\Content.IE5\XYM70692\BVC%202019%20variant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VC 2019 anexa1 OK"/>
      <sheetName val="Anexa 2 OK"/>
      <sheetName val="Anexa 3"/>
      <sheetName val="Anexa 4"/>
      <sheetName val="aneaxa 4a"/>
      <sheetName val="Anexa 5"/>
      <sheetName val="Sheet1"/>
    </sheetNames>
    <sheetDataSet>
      <sheetData sheetId="1">
        <row r="24">
          <cell r="O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4"/>
  <sheetViews>
    <sheetView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13" sqref="J13"/>
    </sheetView>
  </sheetViews>
  <sheetFormatPr defaultColWidth="9.140625" defaultRowHeight="12.75"/>
  <cols>
    <col min="1" max="1" width="3.7109375" style="8" customWidth="1"/>
    <col min="2" max="2" width="3.421875" style="8" customWidth="1"/>
    <col min="3" max="3" width="2.8515625" style="9" customWidth="1"/>
    <col min="4" max="4" width="3.57421875" style="8" customWidth="1"/>
    <col min="5" max="5" width="40.28125" style="10" customWidth="1"/>
    <col min="6" max="6" width="4.57421875" style="28" customWidth="1"/>
    <col min="7" max="7" width="10.57421875" style="28" customWidth="1"/>
    <col min="8" max="8" width="11.00390625" style="44" customWidth="1"/>
    <col min="9" max="9" width="12.140625" style="123" customWidth="1"/>
    <col min="10" max="10" width="8.8515625" style="33" customWidth="1"/>
    <col min="11" max="11" width="9.00390625" style="29" customWidth="1"/>
    <col min="12" max="12" width="9.57421875" style="123" customWidth="1"/>
    <col min="13" max="13" width="9.421875" style="123" customWidth="1"/>
    <col min="14" max="110" width="9.140625" style="29" customWidth="1"/>
    <col min="111" max="16384" width="9.140625" style="30" customWidth="1"/>
  </cols>
  <sheetData>
    <row r="1" spans="1:5" ht="15">
      <c r="A1" s="47" t="s">
        <v>318</v>
      </c>
      <c r="B1" s="48"/>
      <c r="C1" s="49"/>
      <c r="D1" s="48"/>
      <c r="E1" s="50"/>
    </row>
    <row r="2" spans="1:5" ht="15">
      <c r="A2" s="47" t="s">
        <v>389</v>
      </c>
      <c r="B2" s="48"/>
      <c r="C2" s="49"/>
      <c r="D2" s="48"/>
      <c r="E2" s="50"/>
    </row>
    <row r="3" spans="1:5" ht="15">
      <c r="A3" s="47" t="s">
        <v>390</v>
      </c>
      <c r="B3" s="48"/>
      <c r="C3" s="49"/>
      <c r="D3" s="48"/>
      <c r="E3" s="50"/>
    </row>
    <row r="4" spans="1:5" ht="15">
      <c r="A4" s="47" t="s">
        <v>391</v>
      </c>
      <c r="B4" s="48"/>
      <c r="C4" s="49"/>
      <c r="D4" s="48"/>
      <c r="E4" s="50"/>
    </row>
    <row r="5" spans="1:12" ht="15">
      <c r="A5" s="31"/>
      <c r="B5" s="31"/>
      <c r="D5" s="31"/>
      <c r="E5" s="32"/>
      <c r="F5" s="33"/>
      <c r="G5" s="33"/>
      <c r="H5" s="43"/>
      <c r="L5" s="125" t="s">
        <v>124</v>
      </c>
    </row>
    <row r="6" spans="1:13" ht="18" customHeight="1">
      <c r="A6" s="328" t="s">
        <v>402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</row>
    <row r="7" spans="1:8" ht="15">
      <c r="A7" s="31"/>
      <c r="B7" s="31"/>
      <c r="D7" s="31"/>
      <c r="E7" s="32"/>
      <c r="F7" s="33"/>
      <c r="G7" s="33"/>
      <c r="H7" s="43"/>
    </row>
    <row r="8" spans="1:13" ht="15.75" thickBot="1">
      <c r="A8" s="31"/>
      <c r="B8" s="31"/>
      <c r="D8" s="31"/>
      <c r="E8" s="32"/>
      <c r="F8" s="33"/>
      <c r="G8" s="33"/>
      <c r="H8" s="29"/>
      <c r="M8" s="123" t="s">
        <v>47</v>
      </c>
    </row>
    <row r="9" spans="1:114" s="55" customFormat="1" ht="15" customHeight="1">
      <c r="A9" s="349"/>
      <c r="B9" s="350"/>
      <c r="C9" s="350"/>
      <c r="D9" s="342" t="s">
        <v>48</v>
      </c>
      <c r="E9" s="342"/>
      <c r="F9" s="342" t="s">
        <v>59</v>
      </c>
      <c r="G9" s="342" t="s">
        <v>411</v>
      </c>
      <c r="H9" s="342" t="s">
        <v>412</v>
      </c>
      <c r="I9" s="345" t="s">
        <v>104</v>
      </c>
      <c r="J9" s="340" t="s">
        <v>353</v>
      </c>
      <c r="K9" s="340" t="s">
        <v>413</v>
      </c>
      <c r="L9" s="326" t="s">
        <v>6</v>
      </c>
      <c r="M9" s="327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</row>
    <row r="10" spans="1:114" s="55" customFormat="1" ht="56.25" customHeight="1">
      <c r="A10" s="351"/>
      <c r="B10" s="352"/>
      <c r="C10" s="352"/>
      <c r="D10" s="344"/>
      <c r="E10" s="344"/>
      <c r="F10" s="344"/>
      <c r="G10" s="343"/>
      <c r="H10" s="343"/>
      <c r="I10" s="346"/>
      <c r="J10" s="341"/>
      <c r="K10" s="341"/>
      <c r="L10" s="124" t="s">
        <v>182</v>
      </c>
      <c r="M10" s="146" t="s">
        <v>183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spans="1:110" s="51" customFormat="1" ht="15" customHeight="1" thickBot="1">
      <c r="A11" s="147">
        <v>0</v>
      </c>
      <c r="B11" s="332">
        <v>1</v>
      </c>
      <c r="C11" s="332"/>
      <c r="D11" s="339">
        <v>2</v>
      </c>
      <c r="E11" s="339"/>
      <c r="F11" s="148">
        <v>3</v>
      </c>
      <c r="G11" s="148">
        <v>4</v>
      </c>
      <c r="H11" s="148">
        <v>5</v>
      </c>
      <c r="I11" s="149" t="s">
        <v>105</v>
      </c>
      <c r="J11" s="150">
        <v>7</v>
      </c>
      <c r="K11" s="150">
        <v>8</v>
      </c>
      <c r="L11" s="151" t="s">
        <v>332</v>
      </c>
      <c r="M11" s="152">
        <v>10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</row>
    <row r="12" spans="1:110" s="55" customFormat="1" ht="29.25" customHeight="1">
      <c r="A12" s="139" t="s">
        <v>26</v>
      </c>
      <c r="B12" s="140"/>
      <c r="C12" s="141"/>
      <c r="D12" s="336" t="s">
        <v>255</v>
      </c>
      <c r="E12" s="336"/>
      <c r="F12" s="142">
        <v>1</v>
      </c>
      <c r="G12" s="143">
        <f>G13+G16+G17</f>
        <v>5071</v>
      </c>
      <c r="H12" s="143">
        <f>H13+H16+H17</f>
        <v>5198</v>
      </c>
      <c r="I12" s="144">
        <f>H12/G12</f>
        <v>1.025044369946756</v>
      </c>
      <c r="J12" s="143">
        <f>J13+J16+J17</f>
        <v>5213</v>
      </c>
      <c r="K12" s="143">
        <f>K13+K16+K17</f>
        <v>5225</v>
      </c>
      <c r="L12" s="145">
        <f>J12/H12</f>
        <v>1.0028857252789534</v>
      </c>
      <c r="M12" s="145">
        <f>K12/J12</f>
        <v>1.0023019374640323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</row>
    <row r="13" spans="1:13" ht="15" customHeight="1">
      <c r="A13" s="331"/>
      <c r="B13" s="53">
        <v>1</v>
      </c>
      <c r="C13" s="61"/>
      <c r="D13" s="330" t="s">
        <v>308</v>
      </c>
      <c r="E13" s="330"/>
      <c r="F13" s="56">
        <v>2</v>
      </c>
      <c r="G13" s="58">
        <f>'Anexa 2 OK'!J14</f>
        <v>5016</v>
      </c>
      <c r="H13" s="58">
        <f>'Anexa 2 OK'!O14</f>
        <v>5180</v>
      </c>
      <c r="I13" s="134">
        <f>H13/G13</f>
        <v>1.032695374800638</v>
      </c>
      <c r="J13" s="59">
        <f>H13+15</f>
        <v>5195</v>
      </c>
      <c r="K13" s="59">
        <v>5200</v>
      </c>
      <c r="L13" s="132">
        <f>J13/H13</f>
        <v>1.002895752895753</v>
      </c>
      <c r="M13" s="132">
        <f>K13/J13</f>
        <v>1.0009624639076036</v>
      </c>
    </row>
    <row r="14" spans="1:13" ht="15" customHeight="1">
      <c r="A14" s="331"/>
      <c r="B14" s="2"/>
      <c r="C14" s="61"/>
      <c r="D14" s="45" t="s">
        <v>27</v>
      </c>
      <c r="E14" s="40" t="s">
        <v>239</v>
      </c>
      <c r="F14" s="62">
        <v>3</v>
      </c>
      <c r="G14" s="58">
        <f>'Anexa 2 OK'!J15</f>
        <v>4931</v>
      </c>
      <c r="H14" s="63">
        <f>'Anexa 2 OK'!O22</f>
        <v>0</v>
      </c>
      <c r="I14" s="135"/>
      <c r="J14" s="64"/>
      <c r="K14" s="64"/>
      <c r="L14" s="133"/>
      <c r="M14" s="133"/>
    </row>
    <row r="15" spans="1:13" ht="15" customHeight="1">
      <c r="A15" s="331"/>
      <c r="B15" s="2"/>
      <c r="C15" s="61"/>
      <c r="D15" s="45" t="s">
        <v>28</v>
      </c>
      <c r="E15" s="40" t="s">
        <v>31</v>
      </c>
      <c r="F15" s="62">
        <v>4</v>
      </c>
      <c r="G15" s="58">
        <f>'Anexa 2 OK'!J16</f>
        <v>0</v>
      </c>
      <c r="H15" s="63"/>
      <c r="I15" s="135"/>
      <c r="J15" s="64"/>
      <c r="K15" s="64"/>
      <c r="L15" s="133"/>
      <c r="M15" s="133"/>
    </row>
    <row r="16" spans="1:110" s="55" customFormat="1" ht="16.5" customHeight="1">
      <c r="A16" s="331"/>
      <c r="B16" s="53">
        <v>2</v>
      </c>
      <c r="C16" s="57"/>
      <c r="D16" s="330" t="s">
        <v>106</v>
      </c>
      <c r="E16" s="330"/>
      <c r="F16" s="56">
        <v>5</v>
      </c>
      <c r="G16" s="58">
        <f>'Anexa 2 OK'!J34</f>
        <v>0</v>
      </c>
      <c r="H16" s="58">
        <f>'Anexa 2 OK'!O34</f>
        <v>0</v>
      </c>
      <c r="I16" s="134">
        <v>0</v>
      </c>
      <c r="J16" s="59">
        <v>0</v>
      </c>
      <c r="K16" s="59">
        <v>0</v>
      </c>
      <c r="L16" s="132">
        <v>0</v>
      </c>
      <c r="M16" s="132">
        <v>0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</row>
    <row r="17" spans="1:110" s="55" customFormat="1" ht="17.25" customHeight="1">
      <c r="A17" s="331"/>
      <c r="B17" s="53">
        <v>3</v>
      </c>
      <c r="C17" s="57"/>
      <c r="D17" s="330" t="s">
        <v>7</v>
      </c>
      <c r="E17" s="330"/>
      <c r="F17" s="56">
        <v>6</v>
      </c>
      <c r="G17" s="58">
        <f>'Anexa 2 OK'!J40</f>
        <v>55</v>
      </c>
      <c r="H17" s="58">
        <f>'Anexa 2 OK'!O40</f>
        <v>18</v>
      </c>
      <c r="I17" s="134">
        <f aca="true" t="shared" si="0" ref="I17:I25">H17/G17</f>
        <v>0.32727272727272727</v>
      </c>
      <c r="J17" s="59">
        <f>H17</f>
        <v>18</v>
      </c>
      <c r="K17" s="59">
        <v>25</v>
      </c>
      <c r="L17" s="132">
        <v>1</v>
      </c>
      <c r="M17" s="132">
        <v>1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</row>
    <row r="18" spans="1:110" s="55" customFormat="1" ht="15.75" customHeight="1">
      <c r="A18" s="1" t="s">
        <v>16</v>
      </c>
      <c r="B18" s="53"/>
      <c r="C18" s="57"/>
      <c r="D18" s="330" t="s">
        <v>309</v>
      </c>
      <c r="E18" s="330"/>
      <c r="F18" s="56">
        <v>7</v>
      </c>
      <c r="G18" s="58">
        <f>G19+G31+G32</f>
        <v>4796</v>
      </c>
      <c r="H18" s="58">
        <f>H19+H31+H32</f>
        <v>5105</v>
      </c>
      <c r="I18" s="134">
        <f t="shared" si="0"/>
        <v>1.0644286905754796</v>
      </c>
      <c r="J18" s="58">
        <f>J19+J31+J32</f>
        <v>5105</v>
      </c>
      <c r="K18" s="58">
        <f>K19+K31+K32</f>
        <v>5105</v>
      </c>
      <c r="L18" s="132">
        <f aca="true" t="shared" si="1" ref="L18:L25">J18/H18</f>
        <v>1</v>
      </c>
      <c r="M18" s="132">
        <f aca="true" t="shared" si="2" ref="M18:M25">K18/J18</f>
        <v>1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</row>
    <row r="19" spans="1:110" s="55" customFormat="1" ht="15" customHeight="1">
      <c r="A19" s="331"/>
      <c r="B19" s="53">
        <v>1</v>
      </c>
      <c r="C19" s="57"/>
      <c r="D19" s="330" t="s">
        <v>8</v>
      </c>
      <c r="E19" s="354"/>
      <c r="F19" s="56">
        <v>8</v>
      </c>
      <c r="G19" s="58">
        <f>'Anexa 2 OK'!J42</f>
        <v>4796</v>
      </c>
      <c r="H19" s="58">
        <f>'Anexa 2 OK'!O42</f>
        <v>5105</v>
      </c>
      <c r="I19" s="134">
        <f t="shared" si="0"/>
        <v>1.0644286905754796</v>
      </c>
      <c r="J19" s="58">
        <f>J20+J21+J22+J30</f>
        <v>5105</v>
      </c>
      <c r="K19" s="58">
        <f>K20+K21+K22+K30</f>
        <v>5105</v>
      </c>
      <c r="L19" s="132">
        <f t="shared" si="1"/>
        <v>1</v>
      </c>
      <c r="M19" s="132">
        <f t="shared" si="2"/>
        <v>1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</row>
    <row r="20" spans="1:13" ht="16.5" customHeight="1">
      <c r="A20" s="331"/>
      <c r="B20" s="348"/>
      <c r="C20" s="61" t="s">
        <v>114</v>
      </c>
      <c r="D20" s="329" t="s">
        <v>236</v>
      </c>
      <c r="E20" s="329"/>
      <c r="F20" s="62">
        <v>9</v>
      </c>
      <c r="G20" s="63">
        <f>'Anexa 2 OK'!J43</f>
        <v>1266</v>
      </c>
      <c r="H20" s="63">
        <f>'Anexa 2 OK'!N43</f>
        <v>1537</v>
      </c>
      <c r="I20" s="135">
        <f t="shared" si="0"/>
        <v>1.2140600315955765</v>
      </c>
      <c r="J20" s="64">
        <f>H20</f>
        <v>1537</v>
      </c>
      <c r="K20" s="64">
        <f aca="true" t="shared" si="3" ref="K20:K25">J20</f>
        <v>1537</v>
      </c>
      <c r="L20" s="133">
        <f t="shared" si="1"/>
        <v>1</v>
      </c>
      <c r="M20" s="133">
        <f t="shared" si="2"/>
        <v>1</v>
      </c>
    </row>
    <row r="21" spans="1:13" ht="16.5" customHeight="1">
      <c r="A21" s="331"/>
      <c r="B21" s="348"/>
      <c r="C21" s="61" t="s">
        <v>115</v>
      </c>
      <c r="D21" s="329" t="s">
        <v>120</v>
      </c>
      <c r="E21" s="353"/>
      <c r="F21" s="62">
        <v>10</v>
      </c>
      <c r="G21" s="63">
        <f>'Anexa 2 OK'!J91</f>
        <v>41</v>
      </c>
      <c r="H21" s="63">
        <f>'Anexa 2 OK'!N91</f>
        <v>56</v>
      </c>
      <c r="I21" s="135">
        <f t="shared" si="0"/>
        <v>1.3658536585365855</v>
      </c>
      <c r="J21" s="64">
        <f>H21</f>
        <v>56</v>
      </c>
      <c r="K21" s="64">
        <f t="shared" si="3"/>
        <v>56</v>
      </c>
      <c r="L21" s="133">
        <f t="shared" si="1"/>
        <v>1</v>
      </c>
      <c r="M21" s="133">
        <f t="shared" si="2"/>
        <v>1</v>
      </c>
    </row>
    <row r="22" spans="1:13" ht="17.25" customHeight="1">
      <c r="A22" s="331"/>
      <c r="B22" s="348"/>
      <c r="C22" s="65" t="s">
        <v>118</v>
      </c>
      <c r="D22" s="329" t="s">
        <v>245</v>
      </c>
      <c r="E22" s="329"/>
      <c r="F22" s="62">
        <v>11</v>
      </c>
      <c r="G22" s="63">
        <f>'Anexa 2 OK'!J98</f>
        <v>2840</v>
      </c>
      <c r="H22" s="63">
        <f>'Anexa 2 OK'!N98</f>
        <v>2977</v>
      </c>
      <c r="I22" s="135">
        <f t="shared" si="0"/>
        <v>1.0482394366197183</v>
      </c>
      <c r="J22" s="64">
        <f>J23+J28+J29</f>
        <v>2977</v>
      </c>
      <c r="K22" s="64">
        <f t="shared" si="3"/>
        <v>2977</v>
      </c>
      <c r="L22" s="133">
        <f t="shared" si="1"/>
        <v>1</v>
      </c>
      <c r="M22" s="133">
        <f t="shared" si="2"/>
        <v>1</v>
      </c>
    </row>
    <row r="23" spans="1:13" ht="17.25" customHeight="1">
      <c r="A23" s="331"/>
      <c r="B23" s="348"/>
      <c r="C23" s="66"/>
      <c r="D23" s="39" t="s">
        <v>243</v>
      </c>
      <c r="E23" s="41" t="s">
        <v>256</v>
      </c>
      <c r="F23" s="62">
        <v>12</v>
      </c>
      <c r="G23" s="63">
        <f>G24+G25</f>
        <v>2577</v>
      </c>
      <c r="H23" s="63">
        <f>H24+H25</f>
        <v>2667</v>
      </c>
      <c r="I23" s="135">
        <f t="shared" si="0"/>
        <v>1.0349243306169964</v>
      </c>
      <c r="J23" s="63">
        <f>J24+J25</f>
        <v>2667</v>
      </c>
      <c r="K23" s="64">
        <f t="shared" si="3"/>
        <v>2667</v>
      </c>
      <c r="L23" s="133">
        <f t="shared" si="1"/>
        <v>1</v>
      </c>
      <c r="M23" s="133">
        <f t="shared" si="2"/>
        <v>1</v>
      </c>
    </row>
    <row r="24" spans="1:13" ht="16.5" customHeight="1">
      <c r="A24" s="331"/>
      <c r="B24" s="348"/>
      <c r="C24" s="66"/>
      <c r="D24" s="60" t="s">
        <v>149</v>
      </c>
      <c r="E24" s="45" t="s">
        <v>116</v>
      </c>
      <c r="F24" s="62">
        <v>13</v>
      </c>
      <c r="G24" s="63">
        <f>'Anexa 2 OK'!J100</f>
        <v>2336</v>
      </c>
      <c r="H24" s="63">
        <f>'Anexa 2 OK'!O100</f>
        <v>2383</v>
      </c>
      <c r="I24" s="135">
        <f t="shared" si="0"/>
        <v>1.0201198630136987</v>
      </c>
      <c r="J24" s="64">
        <f>H24</f>
        <v>2383</v>
      </c>
      <c r="K24" s="64">
        <f t="shared" si="3"/>
        <v>2383</v>
      </c>
      <c r="L24" s="133">
        <f t="shared" si="1"/>
        <v>1</v>
      </c>
      <c r="M24" s="133">
        <f t="shared" si="2"/>
        <v>1</v>
      </c>
    </row>
    <row r="25" spans="1:13" ht="16.5" customHeight="1">
      <c r="A25" s="331"/>
      <c r="B25" s="348"/>
      <c r="C25" s="66"/>
      <c r="D25" s="60" t="s">
        <v>150</v>
      </c>
      <c r="E25" s="45" t="s">
        <v>159</v>
      </c>
      <c r="F25" s="62">
        <v>14</v>
      </c>
      <c r="G25" s="63">
        <f>'Anexa 2 OK'!J104</f>
        <v>241</v>
      </c>
      <c r="H25" s="63">
        <f>'Anexa 2 OK'!O104</f>
        <v>284</v>
      </c>
      <c r="I25" s="135">
        <f t="shared" si="0"/>
        <v>1.1784232365145229</v>
      </c>
      <c r="J25" s="64">
        <f>H25</f>
        <v>284</v>
      </c>
      <c r="K25" s="64">
        <f t="shared" si="3"/>
        <v>284</v>
      </c>
      <c r="L25" s="133">
        <f t="shared" si="1"/>
        <v>1</v>
      </c>
      <c r="M25" s="133">
        <f t="shared" si="2"/>
        <v>1</v>
      </c>
    </row>
    <row r="26" spans="1:13" ht="15.75" customHeight="1">
      <c r="A26" s="331"/>
      <c r="B26" s="348"/>
      <c r="C26" s="66"/>
      <c r="D26" s="60" t="s">
        <v>151</v>
      </c>
      <c r="E26" s="45" t="s">
        <v>117</v>
      </c>
      <c r="F26" s="62">
        <v>15</v>
      </c>
      <c r="G26" s="63">
        <f>'Anexa 2 OK'!J112</f>
        <v>0</v>
      </c>
      <c r="H26" s="63">
        <f>'Anexa 2 OK'!O112</f>
        <v>0</v>
      </c>
      <c r="I26" s="135"/>
      <c r="J26" s="64"/>
      <c r="K26" s="64"/>
      <c r="L26" s="133"/>
      <c r="M26" s="133"/>
    </row>
    <row r="27" spans="1:13" ht="30.75" customHeight="1">
      <c r="A27" s="331"/>
      <c r="B27" s="348"/>
      <c r="C27" s="66"/>
      <c r="D27" s="60"/>
      <c r="E27" s="45" t="s">
        <v>237</v>
      </c>
      <c r="F27" s="62">
        <v>16</v>
      </c>
      <c r="G27" s="63"/>
      <c r="H27" s="63"/>
      <c r="I27" s="135"/>
      <c r="J27" s="64"/>
      <c r="K27" s="64"/>
      <c r="L27" s="133"/>
      <c r="M27" s="133"/>
    </row>
    <row r="28" spans="1:13" ht="48" customHeight="1">
      <c r="A28" s="331"/>
      <c r="B28" s="348"/>
      <c r="C28" s="66"/>
      <c r="D28" s="60" t="s">
        <v>152</v>
      </c>
      <c r="E28" s="45" t="s">
        <v>289</v>
      </c>
      <c r="F28" s="62">
        <v>17</v>
      </c>
      <c r="G28" s="63">
        <f>'Anexa 2 OK'!J116</f>
        <v>145</v>
      </c>
      <c r="H28" s="63">
        <f>'Anexa 2 OK'!O116</f>
        <v>178</v>
      </c>
      <c r="I28" s="135">
        <f>H28/G28</f>
        <v>1.2275862068965517</v>
      </c>
      <c r="J28" s="64">
        <f>H28</f>
        <v>178</v>
      </c>
      <c r="K28" s="64">
        <f>J28</f>
        <v>178</v>
      </c>
      <c r="L28" s="133">
        <f>J28/H28</f>
        <v>1</v>
      </c>
      <c r="M28" s="133">
        <f>K28/J28</f>
        <v>1</v>
      </c>
    </row>
    <row r="29" spans="1:13" ht="15">
      <c r="A29" s="331"/>
      <c r="B29" s="348"/>
      <c r="C29" s="66"/>
      <c r="D29" s="60" t="s">
        <v>153</v>
      </c>
      <c r="E29" s="45" t="s">
        <v>358</v>
      </c>
      <c r="F29" s="62">
        <v>18</v>
      </c>
      <c r="G29" s="63">
        <f>'Anexa 2 OK'!J125</f>
        <v>118</v>
      </c>
      <c r="H29" s="63">
        <f>'Anexa 2 OK'!O125</f>
        <v>132</v>
      </c>
      <c r="I29" s="135">
        <f>H29/G29</f>
        <v>1.11864406779661</v>
      </c>
      <c r="J29" s="64">
        <f>H29</f>
        <v>132</v>
      </c>
      <c r="K29" s="64">
        <f>J29</f>
        <v>132</v>
      </c>
      <c r="L29" s="133">
        <f>J29/H29</f>
        <v>1</v>
      </c>
      <c r="M29" s="133">
        <f>K29/J29</f>
        <v>1</v>
      </c>
    </row>
    <row r="30" spans="1:13" ht="15" customHeight="1">
      <c r="A30" s="331"/>
      <c r="B30" s="348"/>
      <c r="C30" s="61" t="s">
        <v>119</v>
      </c>
      <c r="D30" s="329" t="s">
        <v>280</v>
      </c>
      <c r="E30" s="353"/>
      <c r="F30" s="62">
        <v>19</v>
      </c>
      <c r="G30" s="63">
        <f>'Anexa 2 OK'!J126</f>
        <v>649</v>
      </c>
      <c r="H30" s="63">
        <f>'Anexa 2 OK'!O126</f>
        <v>535</v>
      </c>
      <c r="I30" s="135">
        <f>H30/G30</f>
        <v>0.8243451463790447</v>
      </c>
      <c r="J30" s="64">
        <f>H30</f>
        <v>535</v>
      </c>
      <c r="K30" s="64">
        <f>J30</f>
        <v>535</v>
      </c>
      <c r="L30" s="133">
        <f>J30/H30</f>
        <v>1</v>
      </c>
      <c r="M30" s="133">
        <f>K30/J30</f>
        <v>1</v>
      </c>
    </row>
    <row r="31" spans="1:13" ht="17.25" customHeight="1">
      <c r="A31" s="331"/>
      <c r="B31" s="53">
        <v>2</v>
      </c>
      <c r="C31" s="57"/>
      <c r="D31" s="330" t="s">
        <v>107</v>
      </c>
      <c r="E31" s="330"/>
      <c r="F31" s="56">
        <v>20</v>
      </c>
      <c r="G31" s="58">
        <f>'Anexa 2 OK'!J151</f>
        <v>0</v>
      </c>
      <c r="H31" s="58">
        <f>'Anexa 2 OK'!K151</f>
        <v>0</v>
      </c>
      <c r="I31" s="134"/>
      <c r="J31" s="59"/>
      <c r="K31" s="59"/>
      <c r="L31" s="132"/>
      <c r="M31" s="132"/>
    </row>
    <row r="32" spans="1:13" ht="15.75" customHeight="1">
      <c r="A32" s="331"/>
      <c r="B32" s="53">
        <v>3</v>
      </c>
      <c r="C32" s="57"/>
      <c r="D32" s="330" t="s">
        <v>9</v>
      </c>
      <c r="E32" s="330"/>
      <c r="F32" s="56">
        <v>21</v>
      </c>
      <c r="G32" s="58">
        <f>'Anexa 2 OK'!J144</f>
        <v>0</v>
      </c>
      <c r="H32" s="58"/>
      <c r="I32" s="134"/>
      <c r="J32" s="59"/>
      <c r="K32" s="59"/>
      <c r="L32" s="132"/>
      <c r="M32" s="132"/>
    </row>
    <row r="33" spans="1:13" ht="15.75" customHeight="1">
      <c r="A33" s="1" t="s">
        <v>19</v>
      </c>
      <c r="B33" s="53"/>
      <c r="C33" s="57"/>
      <c r="D33" s="330" t="s">
        <v>10</v>
      </c>
      <c r="E33" s="330"/>
      <c r="F33" s="56">
        <v>22</v>
      </c>
      <c r="G33" s="58">
        <f>G12-G18</f>
        <v>275</v>
      </c>
      <c r="H33" s="58">
        <f>H12-H18</f>
        <v>93</v>
      </c>
      <c r="I33" s="134">
        <f>H33/G33</f>
        <v>0.3381818181818182</v>
      </c>
      <c r="J33" s="58">
        <f>J12-J18</f>
        <v>108</v>
      </c>
      <c r="K33" s="58">
        <f>K12-K18</f>
        <v>120</v>
      </c>
      <c r="L33" s="132">
        <f>J33/H33</f>
        <v>1.1612903225806452</v>
      </c>
      <c r="M33" s="132">
        <f>K33/J33</f>
        <v>1.1111111111111112</v>
      </c>
    </row>
    <row r="34" spans="1:13" ht="15.75" customHeight="1">
      <c r="A34" s="1" t="s">
        <v>20</v>
      </c>
      <c r="B34" s="53"/>
      <c r="C34" s="57"/>
      <c r="D34" s="330" t="s">
        <v>108</v>
      </c>
      <c r="E34" s="330"/>
      <c r="F34" s="56">
        <v>23</v>
      </c>
      <c r="G34" s="58">
        <f>'Anexa 2 OK'!J155</f>
        <v>46</v>
      </c>
      <c r="H34" s="58">
        <f>'Anexa 2 OK'!O155</f>
        <v>16.64</v>
      </c>
      <c r="I34" s="134">
        <f>H34/G34</f>
        <v>0.3617391304347826</v>
      </c>
      <c r="J34" s="59">
        <f>J33*16%</f>
        <v>17.28</v>
      </c>
      <c r="K34" s="59">
        <f>K33*16%</f>
        <v>19.2</v>
      </c>
      <c r="L34" s="132">
        <f>J34/H34</f>
        <v>1.0384615384615385</v>
      </c>
      <c r="M34" s="132">
        <f>K34/J34</f>
        <v>1.111111111111111</v>
      </c>
    </row>
    <row r="35" spans="1:110" s="10" customFormat="1" ht="29.25" customHeight="1">
      <c r="A35" s="1" t="s">
        <v>21</v>
      </c>
      <c r="B35" s="53"/>
      <c r="C35" s="57"/>
      <c r="D35" s="330" t="s">
        <v>109</v>
      </c>
      <c r="E35" s="330"/>
      <c r="F35" s="56">
        <v>24</v>
      </c>
      <c r="G35" s="58">
        <f>G33-G34</f>
        <v>229</v>
      </c>
      <c r="H35" s="58">
        <f>H33-H34</f>
        <v>76.36</v>
      </c>
      <c r="I35" s="134">
        <f>H35/G35</f>
        <v>0.33344978165938866</v>
      </c>
      <c r="J35" s="58">
        <f>J33-J34</f>
        <v>90.72</v>
      </c>
      <c r="K35" s="58">
        <f>K33-K34</f>
        <v>100.8</v>
      </c>
      <c r="L35" s="132">
        <f>J35/H35</f>
        <v>1.1880565741225773</v>
      </c>
      <c r="M35" s="132">
        <f>K35/J35</f>
        <v>1.1111111111111112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</row>
    <row r="36" spans="1:15" ht="15.75" customHeight="1">
      <c r="A36" s="331"/>
      <c r="B36" s="2">
        <v>1</v>
      </c>
      <c r="C36" s="61"/>
      <c r="D36" s="329" t="s">
        <v>61</v>
      </c>
      <c r="E36" s="329"/>
      <c r="F36" s="62">
        <v>25</v>
      </c>
      <c r="G36" s="63"/>
      <c r="H36" s="63"/>
      <c r="I36" s="135"/>
      <c r="J36" s="63"/>
      <c r="K36" s="63"/>
      <c r="L36" s="133"/>
      <c r="M36" s="133"/>
      <c r="O36" s="67"/>
    </row>
    <row r="37" spans="1:13" ht="27.75" customHeight="1">
      <c r="A37" s="331"/>
      <c r="B37" s="2">
        <v>2</v>
      </c>
      <c r="C37" s="61"/>
      <c r="D37" s="329" t="s">
        <v>62</v>
      </c>
      <c r="E37" s="329"/>
      <c r="F37" s="62">
        <v>26</v>
      </c>
      <c r="G37" s="63"/>
      <c r="H37" s="63"/>
      <c r="I37" s="135"/>
      <c r="J37" s="64"/>
      <c r="K37" s="64"/>
      <c r="L37" s="133"/>
      <c r="M37" s="133"/>
    </row>
    <row r="38" spans="1:13" ht="15.75" customHeight="1">
      <c r="A38" s="331"/>
      <c r="B38" s="2">
        <v>3</v>
      </c>
      <c r="C38" s="61"/>
      <c r="D38" s="329" t="s">
        <v>63</v>
      </c>
      <c r="E38" s="329"/>
      <c r="F38" s="62">
        <v>27</v>
      </c>
      <c r="G38" s="63"/>
      <c r="H38" s="63"/>
      <c r="I38" s="135"/>
      <c r="J38" s="64"/>
      <c r="K38" s="64"/>
      <c r="L38" s="133"/>
      <c r="M38" s="133"/>
    </row>
    <row r="39" spans="1:13" ht="78.75" customHeight="1">
      <c r="A39" s="331"/>
      <c r="B39" s="2">
        <v>4</v>
      </c>
      <c r="C39" s="61"/>
      <c r="D39" s="329" t="s">
        <v>244</v>
      </c>
      <c r="E39" s="335"/>
      <c r="F39" s="62">
        <v>28</v>
      </c>
      <c r="G39" s="63"/>
      <c r="H39" s="63"/>
      <c r="I39" s="135"/>
      <c r="J39" s="64"/>
      <c r="K39" s="64"/>
      <c r="L39" s="133"/>
      <c r="M39" s="133"/>
    </row>
    <row r="40" spans="1:13" ht="16.5" customHeight="1">
      <c r="A40" s="331"/>
      <c r="B40" s="2">
        <v>5</v>
      </c>
      <c r="C40" s="61"/>
      <c r="D40" s="329" t="s">
        <v>64</v>
      </c>
      <c r="E40" s="329"/>
      <c r="F40" s="62">
        <v>29</v>
      </c>
      <c r="G40" s="63"/>
      <c r="H40" s="63"/>
      <c r="I40" s="135"/>
      <c r="J40" s="64"/>
      <c r="K40" s="64"/>
      <c r="L40" s="133"/>
      <c r="M40" s="133"/>
    </row>
    <row r="41" spans="1:13" ht="27.75" customHeight="1">
      <c r="A41" s="331"/>
      <c r="B41" s="2">
        <v>6</v>
      </c>
      <c r="C41" s="61"/>
      <c r="D41" s="329" t="s">
        <v>310</v>
      </c>
      <c r="E41" s="329"/>
      <c r="F41" s="62">
        <v>30</v>
      </c>
      <c r="G41" s="63">
        <f>G35-G36-G37-G38-G39-G40</f>
        <v>229</v>
      </c>
      <c r="H41" s="63">
        <f>H35-H36-H37-H38-H39-H40</f>
        <v>76.36</v>
      </c>
      <c r="I41" s="135">
        <f>H41/G41</f>
        <v>0.33344978165938866</v>
      </c>
      <c r="J41" s="63">
        <f>J35-J36-J37-J38-J39-J40</f>
        <v>90.72</v>
      </c>
      <c r="K41" s="63">
        <f>K35-K36-K37-K38-K39-K40</f>
        <v>100.8</v>
      </c>
      <c r="L41" s="133">
        <f>J41/H41</f>
        <v>1.1880565741225773</v>
      </c>
      <c r="M41" s="133">
        <f>K41/J41</f>
        <v>1.1111111111111112</v>
      </c>
    </row>
    <row r="42" spans="1:13" ht="60" customHeight="1">
      <c r="A42" s="331"/>
      <c r="B42" s="2">
        <v>7</v>
      </c>
      <c r="C42" s="61"/>
      <c r="D42" s="329" t="s">
        <v>290</v>
      </c>
      <c r="E42" s="329"/>
      <c r="F42" s="62">
        <v>31</v>
      </c>
      <c r="G42" s="63"/>
      <c r="H42" s="63"/>
      <c r="I42" s="135"/>
      <c r="J42" s="63"/>
      <c r="K42" s="63"/>
      <c r="L42" s="133"/>
      <c r="M42" s="133"/>
    </row>
    <row r="43" spans="1:13" ht="77.25" customHeight="1">
      <c r="A43" s="331"/>
      <c r="B43" s="2">
        <v>8</v>
      </c>
      <c r="C43" s="61"/>
      <c r="D43" s="329" t="s">
        <v>110</v>
      </c>
      <c r="E43" s="329"/>
      <c r="F43" s="62">
        <v>32</v>
      </c>
      <c r="G43" s="63"/>
      <c r="H43" s="63"/>
      <c r="I43" s="135"/>
      <c r="J43" s="63"/>
      <c r="K43" s="63"/>
      <c r="L43" s="133"/>
      <c r="M43" s="133"/>
    </row>
    <row r="44" spans="1:13" ht="17.25" customHeight="1">
      <c r="A44" s="331"/>
      <c r="B44" s="2"/>
      <c r="C44" s="61" t="s">
        <v>27</v>
      </c>
      <c r="D44" s="329" t="s">
        <v>293</v>
      </c>
      <c r="E44" s="329"/>
      <c r="F44" s="62">
        <v>33</v>
      </c>
      <c r="G44" s="63"/>
      <c r="H44" s="63"/>
      <c r="I44" s="135"/>
      <c r="J44" s="64"/>
      <c r="K44" s="64"/>
      <c r="L44" s="133"/>
      <c r="M44" s="133"/>
    </row>
    <row r="45" spans="1:13" ht="17.25" customHeight="1">
      <c r="A45" s="331"/>
      <c r="B45" s="2"/>
      <c r="C45" s="61" t="s">
        <v>28</v>
      </c>
      <c r="D45" s="329" t="s">
        <v>334</v>
      </c>
      <c r="E45" s="329"/>
      <c r="F45" s="62" t="s">
        <v>292</v>
      </c>
      <c r="G45" s="63">
        <f>G35/2</f>
        <v>114.5</v>
      </c>
      <c r="H45" s="63">
        <f>H35/2</f>
        <v>38.18</v>
      </c>
      <c r="I45" s="135">
        <f>H45/G45</f>
        <v>0.33344978165938866</v>
      </c>
      <c r="J45" s="63">
        <f>J41</f>
        <v>90.72</v>
      </c>
      <c r="K45" s="63">
        <f>K41</f>
        <v>100.8</v>
      </c>
      <c r="L45" s="133">
        <f>J45/H45</f>
        <v>2.3761131482451545</v>
      </c>
      <c r="M45" s="133">
        <f>K45/J45</f>
        <v>1.1111111111111112</v>
      </c>
    </row>
    <row r="46" spans="1:13" ht="14.25" customHeight="1">
      <c r="A46" s="331"/>
      <c r="B46" s="2"/>
      <c r="C46" s="61" t="s">
        <v>30</v>
      </c>
      <c r="D46" s="329" t="s">
        <v>246</v>
      </c>
      <c r="E46" s="329"/>
      <c r="F46" s="62">
        <v>34</v>
      </c>
      <c r="G46" s="63"/>
      <c r="H46" s="63"/>
      <c r="I46" s="135"/>
      <c r="J46" s="64"/>
      <c r="K46" s="64"/>
      <c r="L46" s="133"/>
      <c r="M46" s="133"/>
    </row>
    <row r="47" spans="1:16" ht="45.75" customHeight="1">
      <c r="A47" s="331"/>
      <c r="B47" s="2">
        <v>9</v>
      </c>
      <c r="C47" s="61"/>
      <c r="D47" s="329" t="s">
        <v>311</v>
      </c>
      <c r="E47" s="329"/>
      <c r="F47" s="62">
        <v>35</v>
      </c>
      <c r="G47" s="63"/>
      <c r="H47" s="63"/>
      <c r="I47" s="135"/>
      <c r="J47" s="63"/>
      <c r="K47" s="63"/>
      <c r="L47" s="133"/>
      <c r="M47" s="133"/>
      <c r="P47" s="67"/>
    </row>
    <row r="48" spans="1:13" ht="20.25" customHeight="1">
      <c r="A48" s="60" t="s">
        <v>22</v>
      </c>
      <c r="B48" s="2"/>
      <c r="C48" s="61"/>
      <c r="D48" s="329" t="s">
        <v>11</v>
      </c>
      <c r="E48" s="329"/>
      <c r="F48" s="62">
        <v>36</v>
      </c>
      <c r="G48" s="63"/>
      <c r="H48" s="63"/>
      <c r="I48" s="135"/>
      <c r="J48" s="64"/>
      <c r="K48" s="64"/>
      <c r="L48" s="133"/>
      <c r="M48" s="133"/>
    </row>
    <row r="49" spans="1:13" ht="29.25" customHeight="1">
      <c r="A49" s="60" t="s">
        <v>23</v>
      </c>
      <c r="B49" s="2"/>
      <c r="C49" s="61"/>
      <c r="D49" s="329" t="s">
        <v>121</v>
      </c>
      <c r="E49" s="329"/>
      <c r="F49" s="62">
        <v>37</v>
      </c>
      <c r="G49" s="63"/>
      <c r="H49" s="63"/>
      <c r="I49" s="135"/>
      <c r="J49" s="64"/>
      <c r="K49" s="64"/>
      <c r="L49" s="133"/>
      <c r="M49" s="133"/>
    </row>
    <row r="50" spans="1:13" ht="15.75" customHeight="1">
      <c r="A50" s="60"/>
      <c r="B50" s="2"/>
      <c r="C50" s="61" t="s">
        <v>27</v>
      </c>
      <c r="D50" s="329" t="s">
        <v>37</v>
      </c>
      <c r="E50" s="329"/>
      <c r="F50" s="62">
        <v>38</v>
      </c>
      <c r="G50" s="63"/>
      <c r="H50" s="63"/>
      <c r="I50" s="135"/>
      <c r="J50" s="64"/>
      <c r="K50" s="64"/>
      <c r="L50" s="133"/>
      <c r="M50" s="133"/>
    </row>
    <row r="51" spans="1:13" ht="15.75" customHeight="1">
      <c r="A51" s="60"/>
      <c r="B51" s="2"/>
      <c r="C51" s="61" t="s">
        <v>28</v>
      </c>
      <c r="D51" s="329" t="s">
        <v>122</v>
      </c>
      <c r="E51" s="329"/>
      <c r="F51" s="62">
        <v>39</v>
      </c>
      <c r="G51" s="63"/>
      <c r="H51" s="63"/>
      <c r="I51" s="135"/>
      <c r="J51" s="64"/>
      <c r="K51" s="64"/>
      <c r="L51" s="133"/>
      <c r="M51" s="133"/>
    </row>
    <row r="52" spans="1:13" ht="15.75" customHeight="1">
      <c r="A52" s="60"/>
      <c r="B52" s="2"/>
      <c r="C52" s="61" t="s">
        <v>30</v>
      </c>
      <c r="D52" s="329" t="s">
        <v>123</v>
      </c>
      <c r="E52" s="329"/>
      <c r="F52" s="62">
        <v>40</v>
      </c>
      <c r="G52" s="63"/>
      <c r="H52" s="63"/>
      <c r="I52" s="135"/>
      <c r="J52" s="64"/>
      <c r="K52" s="64"/>
      <c r="L52" s="133"/>
      <c r="M52" s="133"/>
    </row>
    <row r="53" spans="1:13" ht="15.75" customHeight="1">
      <c r="A53" s="60"/>
      <c r="B53" s="2"/>
      <c r="C53" s="61" t="s">
        <v>32</v>
      </c>
      <c r="D53" s="329" t="s">
        <v>45</v>
      </c>
      <c r="E53" s="329"/>
      <c r="F53" s="62">
        <v>41</v>
      </c>
      <c r="G53" s="63"/>
      <c r="H53" s="63"/>
      <c r="I53" s="135"/>
      <c r="J53" s="64"/>
      <c r="K53" s="64"/>
      <c r="L53" s="133"/>
      <c r="M53" s="133"/>
    </row>
    <row r="54" spans="1:13" ht="15.75" customHeight="1">
      <c r="A54" s="60"/>
      <c r="B54" s="2"/>
      <c r="C54" s="61" t="s">
        <v>33</v>
      </c>
      <c r="D54" s="329" t="s">
        <v>46</v>
      </c>
      <c r="E54" s="329"/>
      <c r="F54" s="62">
        <v>42</v>
      </c>
      <c r="G54" s="63"/>
      <c r="H54" s="63"/>
      <c r="I54" s="135"/>
      <c r="J54" s="64"/>
      <c r="K54" s="64"/>
      <c r="L54" s="133"/>
      <c r="M54" s="133"/>
    </row>
    <row r="55" spans="1:13" ht="30" customHeight="1">
      <c r="A55" s="60" t="s">
        <v>24</v>
      </c>
      <c r="B55" s="2"/>
      <c r="C55" s="61"/>
      <c r="D55" s="329" t="s">
        <v>12</v>
      </c>
      <c r="E55" s="329"/>
      <c r="F55" s="62">
        <v>43</v>
      </c>
      <c r="G55" s="63">
        <f>'Anexa 4'!E10</f>
        <v>637</v>
      </c>
      <c r="H55" s="63">
        <f>'Anexa 4'!G10</f>
        <v>470</v>
      </c>
      <c r="I55" s="135">
        <v>0</v>
      </c>
      <c r="J55" s="64">
        <f>'Anexa 4'!H10</f>
        <v>350</v>
      </c>
      <c r="K55" s="64">
        <f>'Anexa 4'!I10</f>
        <v>360</v>
      </c>
      <c r="L55" s="133">
        <v>0</v>
      </c>
      <c r="M55" s="133">
        <v>0</v>
      </c>
    </row>
    <row r="56" spans="1:13" ht="15.75" customHeight="1">
      <c r="A56" s="60"/>
      <c r="B56" s="2">
        <v>1</v>
      </c>
      <c r="C56" s="61"/>
      <c r="D56" s="329" t="s">
        <v>13</v>
      </c>
      <c r="E56" s="329"/>
      <c r="F56" s="62">
        <v>44</v>
      </c>
      <c r="G56" s="63"/>
      <c r="H56" s="63"/>
      <c r="I56" s="135"/>
      <c r="J56" s="64"/>
      <c r="K56" s="64"/>
      <c r="L56" s="133"/>
      <c r="M56" s="133"/>
    </row>
    <row r="57" spans="1:13" ht="29.25" customHeight="1">
      <c r="A57" s="60"/>
      <c r="B57" s="2"/>
      <c r="C57" s="61"/>
      <c r="D57" s="45"/>
      <c r="E57" s="45" t="s">
        <v>238</v>
      </c>
      <c r="F57" s="62">
        <v>45</v>
      </c>
      <c r="G57" s="63"/>
      <c r="H57" s="63"/>
      <c r="I57" s="135"/>
      <c r="J57" s="64"/>
      <c r="K57" s="64"/>
      <c r="L57" s="133"/>
      <c r="M57" s="133"/>
    </row>
    <row r="58" spans="1:13" ht="15.75" customHeight="1">
      <c r="A58" s="60" t="s">
        <v>25</v>
      </c>
      <c r="B58" s="2"/>
      <c r="C58" s="61"/>
      <c r="D58" s="329" t="s">
        <v>111</v>
      </c>
      <c r="E58" s="329"/>
      <c r="F58" s="62">
        <v>46</v>
      </c>
      <c r="G58" s="63">
        <v>490</v>
      </c>
      <c r="H58" s="63">
        <f>'Anexa 4'!G21</f>
        <v>477</v>
      </c>
      <c r="I58" s="135">
        <f>H58/G58</f>
        <v>0.9734693877551021</v>
      </c>
      <c r="J58" s="64">
        <f>'Anexa 4'!H21</f>
        <v>350</v>
      </c>
      <c r="K58" s="64">
        <f>'Anexa 4'!I21</f>
        <v>360</v>
      </c>
      <c r="L58" s="133">
        <f>J58/H58</f>
        <v>0.7337526205450734</v>
      </c>
      <c r="M58" s="133">
        <v>0</v>
      </c>
    </row>
    <row r="59" spans="1:13" ht="15" customHeight="1">
      <c r="A59" s="60" t="s">
        <v>65</v>
      </c>
      <c r="B59" s="2"/>
      <c r="C59" s="61"/>
      <c r="D59" s="329" t="s">
        <v>14</v>
      </c>
      <c r="E59" s="329"/>
      <c r="F59" s="62">
        <v>47</v>
      </c>
      <c r="G59" s="63"/>
      <c r="H59" s="63"/>
      <c r="I59" s="135"/>
      <c r="J59" s="64"/>
      <c r="K59" s="64"/>
      <c r="L59" s="133"/>
      <c r="M59" s="133"/>
    </row>
    <row r="60" spans="1:13" ht="18.75" customHeight="1">
      <c r="A60" s="331"/>
      <c r="B60" s="2">
        <v>1</v>
      </c>
      <c r="C60" s="61"/>
      <c r="D60" s="329" t="s">
        <v>102</v>
      </c>
      <c r="E60" s="329"/>
      <c r="F60" s="62">
        <v>48</v>
      </c>
      <c r="G60" s="63">
        <f>'Anexa 2 OK'!J165</f>
        <v>75</v>
      </c>
      <c r="H60" s="63">
        <f>'Anexa 2 OK'!O165</f>
        <v>74</v>
      </c>
      <c r="I60" s="135">
        <f>H60/G60</f>
        <v>0.9866666666666667</v>
      </c>
      <c r="J60" s="64">
        <v>75</v>
      </c>
      <c r="K60" s="64">
        <v>75</v>
      </c>
      <c r="L60" s="133">
        <f>J60/H60</f>
        <v>1.0135135135135136</v>
      </c>
      <c r="M60" s="133">
        <f>K60/J60</f>
        <v>1</v>
      </c>
    </row>
    <row r="61" spans="1:13" ht="15.75" customHeight="1">
      <c r="A61" s="331"/>
      <c r="B61" s="2">
        <v>2</v>
      </c>
      <c r="C61" s="61"/>
      <c r="D61" s="329" t="s">
        <v>15</v>
      </c>
      <c r="E61" s="329"/>
      <c r="F61" s="62">
        <v>49</v>
      </c>
      <c r="G61" s="63">
        <f>'Anexa 2 OK'!J166</f>
        <v>75</v>
      </c>
      <c r="H61" s="63">
        <f>'Anexa 2 OK'!O166</f>
        <v>74</v>
      </c>
      <c r="I61" s="135">
        <f>H61/G61</f>
        <v>0.9866666666666667</v>
      </c>
      <c r="J61" s="64">
        <v>75</v>
      </c>
      <c r="K61" s="64">
        <v>75</v>
      </c>
      <c r="L61" s="133">
        <f>J61/H61</f>
        <v>1.0135135135135136</v>
      </c>
      <c r="M61" s="133">
        <f>K61/J61</f>
        <v>1</v>
      </c>
    </row>
    <row r="62" spans="1:13" ht="45.75" customHeight="1">
      <c r="A62" s="331"/>
      <c r="B62" s="2">
        <v>3</v>
      </c>
      <c r="C62" s="61"/>
      <c r="D62" s="329" t="s">
        <v>359</v>
      </c>
      <c r="E62" s="329"/>
      <c r="F62" s="62">
        <v>50</v>
      </c>
      <c r="G62" s="63">
        <f>(G23/G61)/12*1000</f>
        <v>2863.3333333333335</v>
      </c>
      <c r="H62" s="63">
        <f>'Anexa 2 OK'!O168</f>
        <v>3003.3783783783783</v>
      </c>
      <c r="I62" s="135">
        <f>H62/G62</f>
        <v>1.0489097945442531</v>
      </c>
      <c r="J62" s="63">
        <f>H62</f>
        <v>3003.3783783783783</v>
      </c>
      <c r="K62" s="63">
        <f>J62</f>
        <v>3003.3783783783783</v>
      </c>
      <c r="L62" s="133">
        <f>J62/H62</f>
        <v>1</v>
      </c>
      <c r="M62" s="133">
        <f>K62/J62</f>
        <v>1</v>
      </c>
    </row>
    <row r="63" spans="1:13" ht="42.75" customHeight="1">
      <c r="A63" s="331"/>
      <c r="B63" s="2">
        <v>4</v>
      </c>
      <c r="C63" s="61"/>
      <c r="D63" s="329" t="s">
        <v>360</v>
      </c>
      <c r="E63" s="329"/>
      <c r="F63" s="62">
        <v>51</v>
      </c>
      <c r="G63" s="63">
        <f>(G24/G61)/12*1000</f>
        <v>2595.5555555555557</v>
      </c>
      <c r="H63" s="63">
        <f>'Anexa 2 OK'!O167</f>
        <v>2683.5585585585586</v>
      </c>
      <c r="I63" s="135">
        <f>H63/G63</f>
        <v>1.0339052665679378</v>
      </c>
      <c r="J63" s="63">
        <f>H63</f>
        <v>2683.5585585585586</v>
      </c>
      <c r="K63" s="63">
        <f>J63</f>
        <v>2683.5585585585586</v>
      </c>
      <c r="L63" s="133">
        <f>J63/H63</f>
        <v>1</v>
      </c>
      <c r="M63" s="133">
        <f>K63/J63</f>
        <v>1</v>
      </c>
    </row>
    <row r="64" spans="1:13" ht="27.75" customHeight="1">
      <c r="A64" s="331"/>
      <c r="B64" s="2">
        <v>5</v>
      </c>
      <c r="C64" s="61"/>
      <c r="D64" s="329" t="s">
        <v>312</v>
      </c>
      <c r="E64" s="329"/>
      <c r="F64" s="62">
        <v>52</v>
      </c>
      <c r="G64" s="63">
        <f>G13/G61</f>
        <v>66.88</v>
      </c>
      <c r="H64" s="63">
        <f>H13/H61</f>
        <v>70</v>
      </c>
      <c r="I64" s="135">
        <f>H64/G64</f>
        <v>1.0466507177033493</v>
      </c>
      <c r="J64" s="63">
        <f>J13/J61</f>
        <v>69.26666666666667</v>
      </c>
      <c r="K64" s="63">
        <f>K13/K61</f>
        <v>69.33333333333333</v>
      </c>
      <c r="L64" s="133">
        <f>J64/H64</f>
        <v>0.9895238095238095</v>
      </c>
      <c r="M64" s="133">
        <f>K64/J64</f>
        <v>1.0009624639076034</v>
      </c>
    </row>
    <row r="65" spans="1:13" ht="42" customHeight="1">
      <c r="A65" s="331"/>
      <c r="B65" s="2">
        <v>6</v>
      </c>
      <c r="C65" s="61"/>
      <c r="D65" s="329" t="s">
        <v>361</v>
      </c>
      <c r="E65" s="329"/>
      <c r="F65" s="62">
        <v>53</v>
      </c>
      <c r="G65" s="63"/>
      <c r="H65" s="63"/>
      <c r="I65" s="135"/>
      <c r="J65" s="64"/>
      <c r="K65" s="64"/>
      <c r="L65" s="133"/>
      <c r="M65" s="133"/>
    </row>
    <row r="66" spans="1:13" ht="42" customHeight="1">
      <c r="A66" s="331"/>
      <c r="B66" s="2">
        <v>7</v>
      </c>
      <c r="C66" s="61"/>
      <c r="D66" s="329" t="s">
        <v>362</v>
      </c>
      <c r="E66" s="329"/>
      <c r="F66" s="62">
        <v>54</v>
      </c>
      <c r="G66" s="63"/>
      <c r="H66" s="63"/>
      <c r="I66" s="135"/>
      <c r="J66" s="64"/>
      <c r="K66" s="64"/>
      <c r="L66" s="133"/>
      <c r="M66" s="133"/>
    </row>
    <row r="67" spans="1:13" ht="27.75" customHeight="1">
      <c r="A67" s="331"/>
      <c r="B67" s="2">
        <v>8</v>
      </c>
      <c r="C67" s="61"/>
      <c r="D67" s="329" t="s">
        <v>257</v>
      </c>
      <c r="E67" s="329"/>
      <c r="F67" s="62">
        <v>55</v>
      </c>
      <c r="G67" s="63">
        <f>(G18/G12)*1000</f>
        <v>945.7700650759218</v>
      </c>
      <c r="H67" s="63">
        <f>(H18/H12)*1000</f>
        <v>982.1085032704887</v>
      </c>
      <c r="I67" s="135">
        <f>H67/G67</f>
        <v>1.0384220642378332</v>
      </c>
      <c r="J67" s="63">
        <f>(J18/J12)*1000</f>
        <v>979.28256282371</v>
      </c>
      <c r="K67" s="63">
        <f>(K18/K12)*1000</f>
        <v>977.0334928229664</v>
      </c>
      <c r="L67" s="133">
        <f>J67/H67</f>
        <v>0.9971225781699598</v>
      </c>
      <c r="M67" s="133">
        <f>K67/J67</f>
        <v>0.9977033492822965</v>
      </c>
    </row>
    <row r="68" spans="1:13" ht="15.75" customHeight="1">
      <c r="A68" s="331"/>
      <c r="B68" s="2">
        <v>9</v>
      </c>
      <c r="C68" s="61"/>
      <c r="D68" s="329" t="s">
        <v>250</v>
      </c>
      <c r="E68" s="329"/>
      <c r="F68" s="62">
        <v>56</v>
      </c>
      <c r="G68" s="63">
        <v>5</v>
      </c>
      <c r="H68" s="63">
        <v>0</v>
      </c>
      <c r="I68" s="135"/>
      <c r="J68" s="64"/>
      <c r="K68" s="64"/>
      <c r="L68" s="133"/>
      <c r="M68" s="133"/>
    </row>
    <row r="69" spans="1:13" ht="15.75" customHeight="1">
      <c r="A69" s="331"/>
      <c r="B69" s="2">
        <v>10</v>
      </c>
      <c r="C69" s="61"/>
      <c r="D69" s="329" t="s">
        <v>251</v>
      </c>
      <c r="E69" s="329"/>
      <c r="F69" s="62">
        <v>57</v>
      </c>
      <c r="G69" s="63">
        <v>390</v>
      </c>
      <c r="H69" s="63">
        <v>380</v>
      </c>
      <c r="I69" s="134"/>
      <c r="J69" s="64"/>
      <c r="K69" s="64"/>
      <c r="L69" s="133"/>
      <c r="M69" s="133"/>
    </row>
    <row r="70" spans="1:13" ht="15.75" customHeight="1">
      <c r="A70" s="315"/>
      <c r="B70" s="314"/>
      <c r="C70" s="316"/>
      <c r="D70" s="46"/>
      <c r="E70" s="347" t="s">
        <v>335</v>
      </c>
      <c r="F70" s="347"/>
      <c r="G70" s="347"/>
      <c r="H70" s="347"/>
      <c r="I70" s="317"/>
      <c r="J70" s="318"/>
      <c r="K70" s="318"/>
      <c r="L70" s="319"/>
      <c r="M70" s="319"/>
    </row>
    <row r="71" spans="1:8" ht="15.75" customHeight="1">
      <c r="A71" s="31"/>
      <c r="B71" s="31"/>
      <c r="D71" s="46"/>
      <c r="E71" s="347" t="s">
        <v>401</v>
      </c>
      <c r="F71" s="347"/>
      <c r="G71" s="347"/>
      <c r="H71" s="347"/>
    </row>
    <row r="72" spans="1:8" ht="15.75" customHeight="1">
      <c r="A72" s="31"/>
      <c r="B72" s="31"/>
      <c r="D72" s="46"/>
      <c r="E72" s="32"/>
      <c r="F72" s="33"/>
      <c r="G72" s="33"/>
      <c r="H72" s="29"/>
    </row>
    <row r="73" spans="1:9" ht="15">
      <c r="A73" s="31"/>
      <c r="B73" s="31"/>
      <c r="D73" s="31"/>
      <c r="E73" s="32" t="s">
        <v>392</v>
      </c>
      <c r="F73" s="33"/>
      <c r="G73" s="33"/>
      <c r="H73" s="29" t="s">
        <v>323</v>
      </c>
      <c r="I73" s="54"/>
    </row>
    <row r="74" spans="1:9" ht="15">
      <c r="A74" s="31"/>
      <c r="B74" s="31"/>
      <c r="D74" s="31"/>
      <c r="E74" s="32" t="s">
        <v>393</v>
      </c>
      <c r="F74" s="33"/>
      <c r="G74" s="33"/>
      <c r="H74" s="29" t="s">
        <v>395</v>
      </c>
      <c r="I74" s="54"/>
    </row>
    <row r="75" spans="1:9" ht="12" customHeight="1">
      <c r="A75" s="31"/>
      <c r="B75" s="31"/>
      <c r="D75" s="31"/>
      <c r="E75" s="333"/>
      <c r="F75" s="333"/>
      <c r="G75" s="334"/>
      <c r="H75" s="334"/>
      <c r="I75" s="333"/>
    </row>
    <row r="76" spans="1:8" ht="15">
      <c r="A76" s="31"/>
      <c r="B76" s="31"/>
      <c r="D76" s="31"/>
      <c r="E76" s="32"/>
      <c r="F76" s="33"/>
      <c r="G76" s="33"/>
      <c r="H76" s="43"/>
    </row>
    <row r="77" spans="1:8" ht="15">
      <c r="A77" s="31"/>
      <c r="B77" s="31"/>
      <c r="D77" s="31"/>
      <c r="E77" s="32"/>
      <c r="F77" s="33"/>
      <c r="G77" s="33"/>
      <c r="H77" s="43"/>
    </row>
    <row r="78" spans="1:9" ht="15">
      <c r="A78" s="337"/>
      <c r="B78" s="337"/>
      <c r="C78" s="338"/>
      <c r="D78" s="338"/>
      <c r="E78" s="338"/>
      <c r="F78" s="338"/>
      <c r="G78" s="338"/>
      <c r="H78" s="338"/>
      <c r="I78" s="338"/>
    </row>
    <row r="79" spans="1:8" ht="15">
      <c r="A79" s="31"/>
      <c r="B79" s="31"/>
      <c r="D79" s="31"/>
      <c r="E79" s="32"/>
      <c r="F79" s="33"/>
      <c r="G79" s="33"/>
      <c r="H79" s="43"/>
    </row>
    <row r="80" spans="1:8" ht="15">
      <c r="A80" s="31"/>
      <c r="B80" s="31"/>
      <c r="D80" s="31"/>
      <c r="E80" s="32"/>
      <c r="F80" s="33"/>
      <c r="G80" s="33"/>
      <c r="H80" s="43"/>
    </row>
    <row r="81" spans="1:8" ht="15">
      <c r="A81" s="31"/>
      <c r="B81" s="31"/>
      <c r="D81" s="31"/>
      <c r="E81" s="32"/>
      <c r="F81" s="33"/>
      <c r="G81" s="33"/>
      <c r="H81" s="43"/>
    </row>
    <row r="82" spans="1:8" ht="15">
      <c r="A82" s="31"/>
      <c r="B82" s="31"/>
      <c r="D82" s="31"/>
      <c r="E82" s="32"/>
      <c r="F82" s="33"/>
      <c r="G82" s="33"/>
      <c r="H82" s="43"/>
    </row>
    <row r="83" spans="1:8" ht="15">
      <c r="A83" s="31"/>
      <c r="B83" s="31"/>
      <c r="D83" s="31"/>
      <c r="E83" s="32"/>
      <c r="F83" s="33"/>
      <c r="G83" s="33"/>
      <c r="H83" s="43"/>
    </row>
    <row r="84" spans="1:8" ht="15">
      <c r="A84" s="31"/>
      <c r="B84" s="31"/>
      <c r="D84" s="31"/>
      <c r="E84" s="32"/>
      <c r="F84" s="33"/>
      <c r="G84" s="33"/>
      <c r="H84" s="43"/>
    </row>
    <row r="85" spans="1:8" ht="15">
      <c r="A85" s="31"/>
      <c r="B85" s="31"/>
      <c r="D85" s="31"/>
      <c r="E85" s="32"/>
      <c r="F85" s="33"/>
      <c r="G85" s="33"/>
      <c r="H85" s="43"/>
    </row>
    <row r="86" spans="1:8" ht="15">
      <c r="A86" s="31"/>
      <c r="B86" s="31"/>
      <c r="D86" s="31"/>
      <c r="E86" s="32"/>
      <c r="F86" s="33"/>
      <c r="G86" s="33"/>
      <c r="H86" s="43"/>
    </row>
    <row r="87" spans="1:8" ht="15">
      <c r="A87" s="31"/>
      <c r="B87" s="31"/>
      <c r="D87" s="31"/>
      <c r="E87" s="32"/>
      <c r="F87" s="33"/>
      <c r="G87" s="33"/>
      <c r="H87" s="43"/>
    </row>
    <row r="88" spans="1:8" ht="15">
      <c r="A88" s="31"/>
      <c r="B88" s="31"/>
      <c r="D88" s="31"/>
      <c r="E88" s="32"/>
      <c r="F88" s="33"/>
      <c r="G88" s="33"/>
      <c r="H88" s="43"/>
    </row>
    <row r="89" spans="1:8" ht="15">
      <c r="A89" s="31"/>
      <c r="B89" s="31"/>
      <c r="D89" s="31"/>
      <c r="E89" s="32"/>
      <c r="F89" s="33"/>
      <c r="G89" s="33"/>
      <c r="H89" s="43"/>
    </row>
    <row r="90" spans="1:8" ht="15">
      <c r="A90" s="31"/>
      <c r="B90" s="31"/>
      <c r="D90" s="31"/>
      <c r="E90" s="32"/>
      <c r="F90" s="33"/>
      <c r="G90" s="33"/>
      <c r="H90" s="43"/>
    </row>
    <row r="91" spans="1:8" ht="15">
      <c r="A91" s="31"/>
      <c r="B91" s="31"/>
      <c r="D91" s="31"/>
      <c r="E91" s="32"/>
      <c r="F91" s="33"/>
      <c r="G91" s="33"/>
      <c r="H91" s="43"/>
    </row>
    <row r="92" spans="1:8" ht="15">
      <c r="A92" s="31"/>
      <c r="B92" s="31"/>
      <c r="D92" s="31"/>
      <c r="E92" s="32"/>
      <c r="F92" s="33"/>
      <c r="G92" s="33"/>
      <c r="H92" s="43"/>
    </row>
    <row r="93" spans="1:8" ht="15">
      <c r="A93" s="31"/>
      <c r="B93" s="31"/>
      <c r="D93" s="31"/>
      <c r="E93" s="32"/>
      <c r="F93" s="33"/>
      <c r="G93" s="33"/>
      <c r="H93" s="43"/>
    </row>
    <row r="94" spans="1:8" ht="15">
      <c r="A94" s="31"/>
      <c r="B94" s="31"/>
      <c r="D94" s="31"/>
      <c r="E94" s="32"/>
      <c r="F94" s="33"/>
      <c r="G94" s="33"/>
      <c r="H94" s="43"/>
    </row>
    <row r="95" spans="1:8" ht="15">
      <c r="A95" s="31"/>
      <c r="B95" s="31"/>
      <c r="D95" s="31"/>
      <c r="E95" s="32"/>
      <c r="F95" s="33"/>
      <c r="G95" s="33"/>
      <c r="H95" s="43"/>
    </row>
    <row r="96" spans="1:8" ht="15">
      <c r="A96" s="31"/>
      <c r="B96" s="31"/>
      <c r="D96" s="31"/>
      <c r="E96" s="32"/>
      <c r="F96" s="33"/>
      <c r="G96" s="33"/>
      <c r="H96" s="43"/>
    </row>
    <row r="97" spans="1:8" ht="15">
      <c r="A97" s="31"/>
      <c r="B97" s="31"/>
      <c r="D97" s="31"/>
      <c r="E97" s="32"/>
      <c r="F97" s="33"/>
      <c r="G97" s="33"/>
      <c r="H97" s="43"/>
    </row>
    <row r="98" spans="1:8" ht="15">
      <c r="A98" s="31"/>
      <c r="B98" s="31"/>
      <c r="D98" s="31"/>
      <c r="E98" s="32"/>
      <c r="F98" s="33"/>
      <c r="G98" s="33"/>
      <c r="H98" s="43"/>
    </row>
    <row r="99" spans="1:8" ht="15">
      <c r="A99" s="31"/>
      <c r="B99" s="31"/>
      <c r="D99" s="31"/>
      <c r="E99" s="32"/>
      <c r="F99" s="33"/>
      <c r="G99" s="33"/>
      <c r="H99" s="43"/>
    </row>
    <row r="100" spans="1:8" ht="15">
      <c r="A100" s="31"/>
      <c r="B100" s="31"/>
      <c r="D100" s="31"/>
      <c r="E100" s="32"/>
      <c r="F100" s="33"/>
      <c r="G100" s="33"/>
      <c r="H100" s="43"/>
    </row>
    <row r="101" spans="1:8" ht="15">
      <c r="A101" s="31"/>
      <c r="B101" s="31"/>
      <c r="D101" s="31"/>
      <c r="E101" s="32"/>
      <c r="F101" s="33"/>
      <c r="G101" s="33"/>
      <c r="H101" s="43"/>
    </row>
    <row r="102" spans="1:8" ht="15">
      <c r="A102" s="31"/>
      <c r="B102" s="31"/>
      <c r="D102" s="31"/>
      <c r="E102" s="32"/>
      <c r="F102" s="33"/>
      <c r="G102" s="33"/>
      <c r="H102" s="43"/>
    </row>
    <row r="103" spans="1:8" ht="15">
      <c r="A103" s="31"/>
      <c r="B103" s="31"/>
      <c r="D103" s="31"/>
      <c r="E103" s="32"/>
      <c r="F103" s="33"/>
      <c r="G103" s="33"/>
      <c r="H103" s="43"/>
    </row>
    <row r="104" spans="1:8" ht="15">
      <c r="A104" s="31"/>
      <c r="B104" s="31"/>
      <c r="D104" s="31"/>
      <c r="E104" s="32"/>
      <c r="F104" s="33"/>
      <c r="G104" s="33"/>
      <c r="H104" s="43"/>
    </row>
    <row r="105" spans="1:8" ht="15">
      <c r="A105" s="31"/>
      <c r="B105" s="31"/>
      <c r="D105" s="31"/>
      <c r="E105" s="32"/>
      <c r="F105" s="33"/>
      <c r="G105" s="33"/>
      <c r="H105" s="43"/>
    </row>
    <row r="106" spans="1:8" ht="15">
      <c r="A106" s="31"/>
      <c r="B106" s="31"/>
      <c r="D106" s="31"/>
      <c r="E106" s="32"/>
      <c r="F106" s="33"/>
      <c r="G106" s="33"/>
      <c r="H106" s="43"/>
    </row>
    <row r="107" spans="1:8" ht="15">
      <c r="A107" s="31"/>
      <c r="B107" s="31"/>
      <c r="D107" s="31"/>
      <c r="E107" s="32"/>
      <c r="F107" s="33"/>
      <c r="G107" s="33"/>
      <c r="H107" s="43"/>
    </row>
    <row r="108" spans="1:8" ht="15">
      <c r="A108" s="31"/>
      <c r="B108" s="31"/>
      <c r="D108" s="31"/>
      <c r="E108" s="32"/>
      <c r="F108" s="33"/>
      <c r="G108" s="33"/>
      <c r="H108" s="43"/>
    </row>
    <row r="109" spans="1:8" ht="15">
      <c r="A109" s="31"/>
      <c r="B109" s="31"/>
      <c r="D109" s="31"/>
      <c r="E109" s="32"/>
      <c r="F109" s="33"/>
      <c r="G109" s="33"/>
      <c r="H109" s="43"/>
    </row>
    <row r="110" spans="1:8" ht="15">
      <c r="A110" s="31"/>
      <c r="B110" s="31"/>
      <c r="D110" s="31"/>
      <c r="E110" s="32"/>
      <c r="F110" s="33"/>
      <c r="G110" s="33"/>
      <c r="H110" s="43"/>
    </row>
    <row r="111" spans="1:8" ht="15">
      <c r="A111" s="31"/>
      <c r="B111" s="31"/>
      <c r="D111" s="31"/>
      <c r="E111" s="32"/>
      <c r="F111" s="33"/>
      <c r="G111" s="33"/>
      <c r="H111" s="43"/>
    </row>
    <row r="112" spans="1:8" ht="15">
      <c r="A112" s="31"/>
      <c r="B112" s="31"/>
      <c r="D112" s="31"/>
      <c r="E112" s="32"/>
      <c r="F112" s="33"/>
      <c r="G112" s="33"/>
      <c r="H112" s="43"/>
    </row>
    <row r="113" spans="1:8" ht="15">
      <c r="A113" s="31"/>
      <c r="B113" s="31"/>
      <c r="D113" s="31"/>
      <c r="E113" s="32"/>
      <c r="F113" s="33"/>
      <c r="G113" s="33"/>
      <c r="H113" s="43"/>
    </row>
    <row r="114" spans="1:8" ht="15">
      <c r="A114" s="31"/>
      <c r="B114" s="31"/>
      <c r="D114" s="31"/>
      <c r="E114" s="32"/>
      <c r="F114" s="33"/>
      <c r="G114" s="33"/>
      <c r="H114" s="43"/>
    </row>
    <row r="115" spans="1:8" ht="15">
      <c r="A115" s="31"/>
      <c r="B115" s="31"/>
      <c r="D115" s="31"/>
      <c r="E115" s="32"/>
      <c r="F115" s="33"/>
      <c r="G115" s="33"/>
      <c r="H115" s="43"/>
    </row>
    <row r="116" spans="1:8" ht="15">
      <c r="A116" s="31"/>
      <c r="B116" s="31"/>
      <c r="D116" s="31"/>
      <c r="E116" s="32"/>
      <c r="F116" s="33"/>
      <c r="G116" s="33"/>
      <c r="H116" s="43"/>
    </row>
    <row r="117" spans="1:8" ht="15">
      <c r="A117" s="31"/>
      <c r="B117" s="31"/>
      <c r="D117" s="31"/>
      <c r="E117" s="32"/>
      <c r="F117" s="33"/>
      <c r="G117" s="33"/>
      <c r="H117" s="43"/>
    </row>
    <row r="118" spans="1:8" ht="15">
      <c r="A118" s="31"/>
      <c r="B118" s="31"/>
      <c r="D118" s="31"/>
      <c r="E118" s="32"/>
      <c r="F118" s="33"/>
      <c r="G118" s="33"/>
      <c r="H118" s="43"/>
    </row>
    <row r="119" spans="1:8" ht="15">
      <c r="A119" s="31"/>
      <c r="B119" s="31"/>
      <c r="D119" s="31"/>
      <c r="E119" s="32"/>
      <c r="F119" s="33"/>
      <c r="G119" s="33"/>
      <c r="H119" s="43"/>
    </row>
    <row r="120" spans="1:8" ht="15">
      <c r="A120" s="31"/>
      <c r="B120" s="31"/>
      <c r="D120" s="31"/>
      <c r="E120" s="32"/>
      <c r="F120" s="33"/>
      <c r="G120" s="33"/>
      <c r="H120" s="43"/>
    </row>
    <row r="121" spans="1:8" ht="15">
      <c r="A121" s="31"/>
      <c r="B121" s="31"/>
      <c r="D121" s="31"/>
      <c r="E121" s="32"/>
      <c r="F121" s="33"/>
      <c r="G121" s="33"/>
      <c r="H121" s="43"/>
    </row>
    <row r="122" spans="1:8" ht="15">
      <c r="A122" s="31"/>
      <c r="B122" s="31"/>
      <c r="D122" s="31"/>
      <c r="E122" s="32"/>
      <c r="F122" s="33"/>
      <c r="G122" s="33"/>
      <c r="H122" s="43"/>
    </row>
    <row r="123" spans="1:8" ht="15">
      <c r="A123" s="31"/>
      <c r="B123" s="31"/>
      <c r="D123" s="31"/>
      <c r="E123" s="32"/>
      <c r="F123" s="33"/>
      <c r="G123" s="33"/>
      <c r="H123" s="43"/>
    </row>
    <row r="124" spans="1:8" ht="15">
      <c r="A124" s="31"/>
      <c r="B124" s="31"/>
      <c r="D124" s="31"/>
      <c r="E124" s="32"/>
      <c r="F124" s="33"/>
      <c r="G124" s="33"/>
      <c r="H124" s="43"/>
    </row>
    <row r="125" spans="1:8" ht="15">
      <c r="A125" s="31"/>
      <c r="B125" s="31"/>
      <c r="D125" s="31"/>
      <c r="E125" s="32"/>
      <c r="F125" s="33"/>
      <c r="G125" s="33"/>
      <c r="H125" s="43"/>
    </row>
    <row r="126" spans="1:8" ht="15">
      <c r="A126" s="31"/>
      <c r="B126" s="31"/>
      <c r="D126" s="31"/>
      <c r="E126" s="32"/>
      <c r="F126" s="33"/>
      <c r="G126" s="33"/>
      <c r="H126" s="43"/>
    </row>
    <row r="127" spans="1:8" ht="15">
      <c r="A127" s="31"/>
      <c r="B127" s="31"/>
      <c r="D127" s="31"/>
      <c r="E127" s="32"/>
      <c r="F127" s="33"/>
      <c r="G127" s="33"/>
      <c r="H127" s="43"/>
    </row>
    <row r="128" spans="1:8" ht="15">
      <c r="A128" s="31"/>
      <c r="B128" s="31"/>
      <c r="D128" s="31"/>
      <c r="E128" s="32"/>
      <c r="F128" s="33"/>
      <c r="G128" s="33"/>
      <c r="H128" s="43"/>
    </row>
    <row r="129" spans="1:8" ht="15">
      <c r="A129" s="31"/>
      <c r="B129" s="31"/>
      <c r="D129" s="31"/>
      <c r="E129" s="32"/>
      <c r="F129" s="33"/>
      <c r="G129" s="33"/>
      <c r="H129" s="43"/>
    </row>
    <row r="130" spans="1:8" ht="15">
      <c r="A130" s="31"/>
      <c r="B130" s="31"/>
      <c r="D130" s="31"/>
      <c r="E130" s="32"/>
      <c r="F130" s="33"/>
      <c r="G130" s="33"/>
      <c r="H130" s="43"/>
    </row>
    <row r="131" spans="1:8" ht="15">
      <c r="A131" s="31"/>
      <c r="B131" s="31"/>
      <c r="D131" s="31"/>
      <c r="E131" s="32"/>
      <c r="F131" s="33"/>
      <c r="G131" s="33"/>
      <c r="H131" s="43"/>
    </row>
    <row r="132" spans="1:8" ht="15">
      <c r="A132" s="31"/>
      <c r="B132" s="31"/>
      <c r="D132" s="31"/>
      <c r="E132" s="32"/>
      <c r="F132" s="33"/>
      <c r="G132" s="33"/>
      <c r="H132" s="43"/>
    </row>
    <row r="133" spans="1:8" ht="15">
      <c r="A133" s="31"/>
      <c r="B133" s="31"/>
      <c r="D133" s="31"/>
      <c r="E133" s="32"/>
      <c r="F133" s="33"/>
      <c r="G133" s="33"/>
      <c r="H133" s="43"/>
    </row>
    <row r="134" spans="1:8" ht="15">
      <c r="A134" s="31"/>
      <c r="B134" s="31"/>
      <c r="D134" s="31"/>
      <c r="E134" s="32"/>
      <c r="F134" s="33"/>
      <c r="G134" s="33"/>
      <c r="H134" s="43"/>
    </row>
    <row r="135" spans="1:8" ht="15">
      <c r="A135" s="31"/>
      <c r="B135" s="31"/>
      <c r="D135" s="31"/>
      <c r="E135" s="32"/>
      <c r="F135" s="33"/>
      <c r="G135" s="33"/>
      <c r="H135" s="43"/>
    </row>
    <row r="136" spans="1:8" ht="15">
      <c r="A136" s="31"/>
      <c r="B136" s="31"/>
      <c r="D136" s="31"/>
      <c r="E136" s="32"/>
      <c r="F136" s="33"/>
      <c r="G136" s="33"/>
      <c r="H136" s="43"/>
    </row>
    <row r="137" spans="1:8" ht="15">
      <c r="A137" s="31"/>
      <c r="B137" s="31"/>
      <c r="D137" s="31"/>
      <c r="E137" s="32"/>
      <c r="F137" s="33"/>
      <c r="G137" s="33"/>
      <c r="H137" s="43"/>
    </row>
    <row r="138" spans="1:8" ht="15">
      <c r="A138" s="31"/>
      <c r="B138" s="31"/>
      <c r="D138" s="31"/>
      <c r="E138" s="32"/>
      <c r="F138" s="33"/>
      <c r="G138" s="33"/>
      <c r="H138" s="43"/>
    </row>
    <row r="139" spans="1:8" ht="15">
      <c r="A139" s="31"/>
      <c r="B139" s="31"/>
      <c r="D139" s="31"/>
      <c r="E139" s="32"/>
      <c r="F139" s="33"/>
      <c r="G139" s="33"/>
      <c r="H139" s="43"/>
    </row>
    <row r="140" spans="1:8" ht="15">
      <c r="A140" s="31"/>
      <c r="B140" s="31"/>
      <c r="D140" s="31"/>
      <c r="E140" s="32"/>
      <c r="F140" s="33"/>
      <c r="G140" s="33"/>
      <c r="H140" s="43"/>
    </row>
    <row r="141" spans="1:8" ht="15">
      <c r="A141" s="31"/>
      <c r="B141" s="31"/>
      <c r="D141" s="31"/>
      <c r="E141" s="32"/>
      <c r="F141" s="33"/>
      <c r="G141" s="33"/>
      <c r="H141" s="43"/>
    </row>
    <row r="142" spans="1:8" ht="15">
      <c r="A142" s="31"/>
      <c r="B142" s="31"/>
      <c r="D142" s="31"/>
      <c r="E142" s="32"/>
      <c r="F142" s="33"/>
      <c r="G142" s="33"/>
      <c r="H142" s="43"/>
    </row>
    <row r="143" spans="1:8" ht="15">
      <c r="A143" s="31"/>
      <c r="B143" s="31"/>
      <c r="D143" s="31"/>
      <c r="E143" s="32"/>
      <c r="F143" s="33"/>
      <c r="G143" s="33"/>
      <c r="H143" s="43"/>
    </row>
    <row r="144" spans="1:8" ht="15">
      <c r="A144" s="31"/>
      <c r="B144" s="31"/>
      <c r="D144" s="31"/>
      <c r="E144" s="32"/>
      <c r="F144" s="33"/>
      <c r="G144" s="33"/>
      <c r="H144" s="43"/>
    </row>
    <row r="145" spans="1:8" ht="15">
      <c r="A145" s="31"/>
      <c r="B145" s="31"/>
      <c r="D145" s="31"/>
      <c r="E145" s="32"/>
      <c r="F145" s="33"/>
      <c r="G145" s="33"/>
      <c r="H145" s="43"/>
    </row>
    <row r="146" spans="1:8" ht="15">
      <c r="A146" s="31"/>
      <c r="B146" s="31"/>
      <c r="D146" s="31"/>
      <c r="E146" s="32"/>
      <c r="F146" s="33"/>
      <c r="G146" s="33"/>
      <c r="H146" s="43"/>
    </row>
    <row r="147" spans="1:8" ht="15">
      <c r="A147" s="31"/>
      <c r="B147" s="31"/>
      <c r="D147" s="31"/>
      <c r="E147" s="32"/>
      <c r="F147" s="33"/>
      <c r="G147" s="33"/>
      <c r="H147" s="43"/>
    </row>
    <row r="148" spans="1:8" ht="15">
      <c r="A148" s="31"/>
      <c r="B148" s="31"/>
      <c r="D148" s="31"/>
      <c r="E148" s="32"/>
      <c r="F148" s="33"/>
      <c r="G148" s="33"/>
      <c r="H148" s="43"/>
    </row>
    <row r="149" spans="1:8" ht="15">
      <c r="A149" s="31"/>
      <c r="B149" s="31"/>
      <c r="D149" s="31"/>
      <c r="E149" s="32"/>
      <c r="F149" s="33"/>
      <c r="G149" s="33"/>
      <c r="H149" s="43"/>
    </row>
    <row r="150" spans="1:8" ht="15">
      <c r="A150" s="31"/>
      <c r="B150" s="31"/>
      <c r="D150" s="31"/>
      <c r="E150" s="32"/>
      <c r="F150" s="33"/>
      <c r="G150" s="33"/>
      <c r="H150" s="43"/>
    </row>
    <row r="151" spans="1:8" ht="15">
      <c r="A151" s="31"/>
      <c r="B151" s="31"/>
      <c r="D151" s="31"/>
      <c r="E151" s="32"/>
      <c r="F151" s="33"/>
      <c r="G151" s="33"/>
      <c r="H151" s="43"/>
    </row>
    <row r="152" spans="1:8" ht="15">
      <c r="A152" s="31"/>
      <c r="B152" s="31"/>
      <c r="D152" s="31"/>
      <c r="E152" s="32"/>
      <c r="F152" s="33"/>
      <c r="G152" s="33"/>
      <c r="H152" s="43"/>
    </row>
    <row r="153" spans="1:8" ht="15">
      <c r="A153" s="31"/>
      <c r="B153" s="31"/>
      <c r="D153" s="31"/>
      <c r="E153" s="32"/>
      <c r="F153" s="33"/>
      <c r="G153" s="33"/>
      <c r="H153" s="43"/>
    </row>
    <row r="154" spans="1:8" ht="15">
      <c r="A154" s="31"/>
      <c r="B154" s="31"/>
      <c r="D154" s="31"/>
      <c r="E154" s="32"/>
      <c r="F154" s="33"/>
      <c r="G154" s="33"/>
      <c r="H154" s="43"/>
    </row>
    <row r="155" spans="1:8" ht="15">
      <c r="A155" s="31"/>
      <c r="B155" s="31"/>
      <c r="D155" s="31"/>
      <c r="E155" s="32"/>
      <c r="F155" s="33"/>
      <c r="G155" s="33"/>
      <c r="H155" s="43"/>
    </row>
    <row r="156" spans="1:8" ht="15">
      <c r="A156" s="31"/>
      <c r="B156" s="31"/>
      <c r="D156" s="31"/>
      <c r="E156" s="32"/>
      <c r="F156" s="33"/>
      <c r="G156" s="33"/>
      <c r="H156" s="43"/>
    </row>
    <row r="157" spans="1:8" ht="15">
      <c r="A157" s="31"/>
      <c r="B157" s="31"/>
      <c r="D157" s="31"/>
      <c r="E157" s="32"/>
      <c r="F157" s="33"/>
      <c r="G157" s="33"/>
      <c r="H157" s="43"/>
    </row>
    <row r="158" spans="1:8" ht="15">
      <c r="A158" s="31"/>
      <c r="B158" s="31"/>
      <c r="D158" s="31"/>
      <c r="E158" s="32"/>
      <c r="F158" s="33"/>
      <c r="G158" s="33"/>
      <c r="H158" s="43"/>
    </row>
    <row r="159" spans="1:8" ht="15">
      <c r="A159" s="31"/>
      <c r="B159" s="31"/>
      <c r="D159" s="31"/>
      <c r="E159" s="32"/>
      <c r="F159" s="33"/>
      <c r="G159" s="33"/>
      <c r="H159" s="43"/>
    </row>
    <row r="160" spans="1:8" ht="15">
      <c r="A160" s="31"/>
      <c r="B160" s="31"/>
      <c r="D160" s="31"/>
      <c r="E160" s="32"/>
      <c r="F160" s="33"/>
      <c r="G160" s="33"/>
      <c r="H160" s="43"/>
    </row>
    <row r="161" spans="1:8" ht="15">
      <c r="A161" s="31"/>
      <c r="B161" s="31"/>
      <c r="D161" s="31"/>
      <c r="E161" s="32"/>
      <c r="F161" s="33"/>
      <c r="G161" s="33"/>
      <c r="H161" s="43"/>
    </row>
    <row r="162" spans="1:8" ht="15">
      <c r="A162" s="31"/>
      <c r="B162" s="31"/>
      <c r="D162" s="31"/>
      <c r="E162" s="32"/>
      <c r="F162" s="33"/>
      <c r="G162" s="33"/>
      <c r="H162" s="43"/>
    </row>
    <row r="163" spans="1:8" ht="15">
      <c r="A163" s="31"/>
      <c r="B163" s="31"/>
      <c r="D163" s="31"/>
      <c r="E163" s="32"/>
      <c r="F163" s="33"/>
      <c r="G163" s="33"/>
      <c r="H163" s="43"/>
    </row>
    <row r="164" spans="1:8" ht="15">
      <c r="A164" s="31"/>
      <c r="B164" s="31"/>
      <c r="D164" s="31"/>
      <c r="E164" s="32"/>
      <c r="F164" s="33"/>
      <c r="G164" s="33"/>
      <c r="H164" s="43"/>
    </row>
    <row r="165" spans="1:8" ht="15">
      <c r="A165" s="31"/>
      <c r="B165" s="31"/>
      <c r="D165" s="31"/>
      <c r="E165" s="32"/>
      <c r="F165" s="33"/>
      <c r="G165" s="33"/>
      <c r="H165" s="43"/>
    </row>
    <row r="166" spans="1:8" ht="15">
      <c r="A166" s="31"/>
      <c r="B166" s="31"/>
      <c r="D166" s="31"/>
      <c r="E166" s="32"/>
      <c r="F166" s="33"/>
      <c r="G166" s="33"/>
      <c r="H166" s="43"/>
    </row>
    <row r="167" spans="1:8" ht="15">
      <c r="A167" s="31"/>
      <c r="B167" s="31"/>
      <c r="D167" s="31"/>
      <c r="E167" s="32"/>
      <c r="F167" s="33"/>
      <c r="G167" s="33"/>
      <c r="H167" s="43"/>
    </row>
    <row r="168" spans="1:8" ht="15">
      <c r="A168" s="31"/>
      <c r="B168" s="31"/>
      <c r="D168" s="31"/>
      <c r="E168" s="32"/>
      <c r="F168" s="33"/>
      <c r="G168" s="33"/>
      <c r="H168" s="43"/>
    </row>
    <row r="169" spans="1:8" ht="15">
      <c r="A169" s="31"/>
      <c r="B169" s="31"/>
      <c r="D169" s="31"/>
      <c r="E169" s="32"/>
      <c r="F169" s="33"/>
      <c r="G169" s="33"/>
      <c r="H169" s="43"/>
    </row>
    <row r="170" spans="1:8" ht="15">
      <c r="A170" s="31"/>
      <c r="B170" s="31"/>
      <c r="D170" s="31"/>
      <c r="E170" s="32"/>
      <c r="F170" s="33"/>
      <c r="G170" s="33"/>
      <c r="H170" s="43"/>
    </row>
    <row r="171" spans="1:8" ht="15">
      <c r="A171" s="31"/>
      <c r="B171" s="31"/>
      <c r="D171" s="31"/>
      <c r="E171" s="32"/>
      <c r="F171" s="33"/>
      <c r="G171" s="33"/>
      <c r="H171" s="43"/>
    </row>
    <row r="172" spans="1:8" ht="15">
      <c r="A172" s="31"/>
      <c r="B172" s="31"/>
      <c r="D172" s="31"/>
      <c r="E172" s="32"/>
      <c r="F172" s="33"/>
      <c r="G172" s="33"/>
      <c r="H172" s="43"/>
    </row>
    <row r="173" spans="1:8" ht="15">
      <c r="A173" s="31"/>
      <c r="B173" s="31"/>
      <c r="D173" s="31"/>
      <c r="E173" s="32"/>
      <c r="F173" s="33"/>
      <c r="G173" s="33"/>
      <c r="H173" s="43"/>
    </row>
    <row r="174" spans="1:8" ht="15">
      <c r="A174" s="31"/>
      <c r="B174" s="31"/>
      <c r="D174" s="31"/>
      <c r="E174" s="32"/>
      <c r="F174" s="33"/>
      <c r="G174" s="33"/>
      <c r="H174" s="43"/>
    </row>
    <row r="175" spans="1:8" ht="15">
      <c r="A175" s="31"/>
      <c r="B175" s="31"/>
      <c r="D175" s="31"/>
      <c r="E175" s="32"/>
      <c r="F175" s="33"/>
      <c r="G175" s="33"/>
      <c r="H175" s="43"/>
    </row>
    <row r="176" spans="1:8" ht="15">
      <c r="A176" s="31"/>
      <c r="B176" s="31"/>
      <c r="D176" s="31"/>
      <c r="E176" s="32"/>
      <c r="F176" s="33"/>
      <c r="G176" s="33"/>
      <c r="H176" s="43"/>
    </row>
    <row r="177" spans="1:8" ht="15">
      <c r="A177" s="31"/>
      <c r="B177" s="31"/>
      <c r="D177" s="31"/>
      <c r="E177" s="32"/>
      <c r="F177" s="33"/>
      <c r="G177" s="33"/>
      <c r="H177" s="43"/>
    </row>
    <row r="178" spans="1:8" ht="15">
      <c r="A178" s="31"/>
      <c r="B178" s="31"/>
      <c r="D178" s="31"/>
      <c r="E178" s="32"/>
      <c r="F178" s="33"/>
      <c r="G178" s="33"/>
      <c r="H178" s="43"/>
    </row>
    <row r="179" spans="1:8" ht="15">
      <c r="A179" s="31"/>
      <c r="B179" s="31"/>
      <c r="D179" s="31"/>
      <c r="E179" s="32"/>
      <c r="F179" s="33"/>
      <c r="G179" s="33"/>
      <c r="H179" s="43"/>
    </row>
    <row r="180" spans="1:8" ht="15">
      <c r="A180" s="31"/>
      <c r="B180" s="31"/>
      <c r="D180" s="31"/>
      <c r="E180" s="32"/>
      <c r="F180" s="33"/>
      <c r="G180" s="33"/>
      <c r="H180" s="43"/>
    </row>
    <row r="181" spans="1:8" ht="15">
      <c r="A181" s="31"/>
      <c r="B181" s="31"/>
      <c r="D181" s="31"/>
      <c r="E181" s="32"/>
      <c r="F181" s="33"/>
      <c r="G181" s="33"/>
      <c r="H181" s="43"/>
    </row>
    <row r="182" spans="1:8" ht="15">
      <c r="A182" s="31"/>
      <c r="B182" s="31"/>
      <c r="D182" s="31"/>
      <c r="E182" s="32"/>
      <c r="F182" s="33"/>
      <c r="G182" s="33"/>
      <c r="H182" s="43"/>
    </row>
    <row r="183" spans="1:8" ht="15">
      <c r="A183" s="31"/>
      <c r="B183" s="31"/>
      <c r="D183" s="31"/>
      <c r="E183" s="32"/>
      <c r="F183" s="33"/>
      <c r="G183" s="33"/>
      <c r="H183" s="43"/>
    </row>
    <row r="184" spans="1:8" ht="15">
      <c r="A184" s="31"/>
      <c r="B184" s="31"/>
      <c r="D184" s="31"/>
      <c r="E184" s="32"/>
      <c r="F184" s="33"/>
      <c r="G184" s="33"/>
      <c r="H184" s="43"/>
    </row>
    <row r="185" spans="1:8" ht="15">
      <c r="A185" s="31"/>
      <c r="B185" s="31"/>
      <c r="D185" s="31"/>
      <c r="E185" s="32"/>
      <c r="F185" s="33"/>
      <c r="G185" s="33"/>
      <c r="H185" s="43"/>
    </row>
    <row r="186" spans="1:8" ht="15">
      <c r="A186" s="31"/>
      <c r="B186" s="31"/>
      <c r="D186" s="31"/>
      <c r="E186" s="32"/>
      <c r="F186" s="33"/>
      <c r="G186" s="33"/>
      <c r="H186" s="43"/>
    </row>
    <row r="187" spans="1:8" ht="15">
      <c r="A187" s="31"/>
      <c r="B187" s="31"/>
      <c r="D187" s="31"/>
      <c r="E187" s="32"/>
      <c r="F187" s="33"/>
      <c r="G187" s="33"/>
      <c r="H187" s="43"/>
    </row>
    <row r="188" spans="1:8" ht="15">
      <c r="A188" s="31"/>
      <c r="B188" s="31"/>
      <c r="D188" s="31"/>
      <c r="E188" s="32"/>
      <c r="F188" s="33"/>
      <c r="G188" s="33"/>
      <c r="H188" s="43"/>
    </row>
    <row r="189" spans="1:8" ht="15">
      <c r="A189" s="31"/>
      <c r="B189" s="31"/>
      <c r="D189" s="31"/>
      <c r="E189" s="32"/>
      <c r="F189" s="33"/>
      <c r="G189" s="33"/>
      <c r="H189" s="43"/>
    </row>
    <row r="190" spans="1:8" ht="15">
      <c r="A190" s="31"/>
      <c r="B190" s="31"/>
      <c r="D190" s="31"/>
      <c r="E190" s="32"/>
      <c r="F190" s="33"/>
      <c r="G190" s="33"/>
      <c r="H190" s="43"/>
    </row>
    <row r="191" spans="1:8" ht="15">
      <c r="A191" s="31"/>
      <c r="B191" s="31"/>
      <c r="D191" s="31"/>
      <c r="E191" s="32"/>
      <c r="F191" s="33"/>
      <c r="G191" s="33"/>
      <c r="H191" s="43"/>
    </row>
    <row r="192" spans="1:8" ht="15">
      <c r="A192" s="31"/>
      <c r="B192" s="31"/>
      <c r="D192" s="31"/>
      <c r="E192" s="32"/>
      <c r="F192" s="33"/>
      <c r="G192" s="33"/>
      <c r="H192" s="43"/>
    </row>
    <row r="193" spans="1:8" ht="15">
      <c r="A193" s="31"/>
      <c r="B193" s="31"/>
      <c r="D193" s="31"/>
      <c r="E193" s="32"/>
      <c r="F193" s="33"/>
      <c r="G193" s="33"/>
      <c r="H193" s="43"/>
    </row>
    <row r="194" spans="1:8" ht="15">
      <c r="A194" s="31"/>
      <c r="B194" s="31"/>
      <c r="D194" s="31"/>
      <c r="E194" s="32"/>
      <c r="F194" s="33"/>
      <c r="G194" s="33"/>
      <c r="H194" s="43"/>
    </row>
    <row r="195" spans="1:8" ht="15">
      <c r="A195" s="31"/>
      <c r="B195" s="31"/>
      <c r="D195" s="31"/>
      <c r="E195" s="32"/>
      <c r="F195" s="33"/>
      <c r="G195" s="33"/>
      <c r="H195" s="43"/>
    </row>
    <row r="196" spans="1:8" ht="15">
      <c r="A196" s="31"/>
      <c r="B196" s="31"/>
      <c r="D196" s="31"/>
      <c r="E196" s="32"/>
      <c r="F196" s="33"/>
      <c r="G196" s="33"/>
      <c r="H196" s="43"/>
    </row>
    <row r="197" spans="1:8" ht="15">
      <c r="A197" s="31"/>
      <c r="B197" s="31"/>
      <c r="D197" s="31"/>
      <c r="E197" s="32"/>
      <c r="F197" s="33"/>
      <c r="G197" s="33"/>
      <c r="H197" s="43"/>
    </row>
    <row r="198" spans="1:8" ht="15">
      <c r="A198" s="31"/>
      <c r="B198" s="31"/>
      <c r="D198" s="31"/>
      <c r="E198" s="32"/>
      <c r="F198" s="33"/>
      <c r="G198" s="33"/>
      <c r="H198" s="43"/>
    </row>
    <row r="199" spans="1:8" ht="15">
      <c r="A199" s="31"/>
      <c r="B199" s="31"/>
      <c r="D199" s="31"/>
      <c r="E199" s="32"/>
      <c r="F199" s="33"/>
      <c r="G199" s="33"/>
      <c r="H199" s="43"/>
    </row>
    <row r="200" spans="1:8" ht="15">
      <c r="A200" s="31"/>
      <c r="B200" s="31"/>
      <c r="D200" s="31"/>
      <c r="E200" s="32"/>
      <c r="F200" s="33"/>
      <c r="G200" s="33"/>
      <c r="H200" s="43"/>
    </row>
    <row r="201" spans="1:8" ht="15">
      <c r="A201" s="31"/>
      <c r="B201" s="31"/>
      <c r="D201" s="31"/>
      <c r="E201" s="32"/>
      <c r="F201" s="33"/>
      <c r="G201" s="33"/>
      <c r="H201" s="43"/>
    </row>
    <row r="202" spans="1:8" ht="15">
      <c r="A202" s="31"/>
      <c r="B202" s="31"/>
      <c r="D202" s="31"/>
      <c r="E202" s="32"/>
      <c r="F202" s="33"/>
      <c r="G202" s="33"/>
      <c r="H202" s="43"/>
    </row>
    <row r="203" spans="1:8" ht="15">
      <c r="A203" s="31"/>
      <c r="B203" s="31"/>
      <c r="D203" s="31"/>
      <c r="E203" s="32"/>
      <c r="F203" s="33"/>
      <c r="G203" s="33"/>
      <c r="H203" s="43"/>
    </row>
    <row r="204" spans="1:8" ht="15">
      <c r="A204" s="31"/>
      <c r="B204" s="31"/>
      <c r="D204" s="31"/>
      <c r="E204" s="32"/>
      <c r="F204" s="33"/>
      <c r="G204" s="33"/>
      <c r="H204" s="43"/>
    </row>
    <row r="205" spans="1:8" ht="15">
      <c r="A205" s="31"/>
      <c r="B205" s="31"/>
      <c r="D205" s="31"/>
      <c r="E205" s="32"/>
      <c r="F205" s="33"/>
      <c r="G205" s="33"/>
      <c r="H205" s="43"/>
    </row>
    <row r="206" spans="1:8" ht="15">
      <c r="A206" s="31"/>
      <c r="B206" s="31"/>
      <c r="D206" s="31"/>
      <c r="E206" s="32"/>
      <c r="F206" s="33"/>
      <c r="G206" s="33"/>
      <c r="H206" s="43"/>
    </row>
    <row r="207" spans="1:8" ht="15">
      <c r="A207" s="31"/>
      <c r="B207" s="31"/>
      <c r="D207" s="31"/>
      <c r="E207" s="32"/>
      <c r="F207" s="33"/>
      <c r="G207" s="33"/>
      <c r="H207" s="43"/>
    </row>
    <row r="208" spans="1:8" ht="15">
      <c r="A208" s="31"/>
      <c r="B208" s="31"/>
      <c r="D208" s="31"/>
      <c r="E208" s="32"/>
      <c r="F208" s="33"/>
      <c r="G208" s="33"/>
      <c r="H208" s="43"/>
    </row>
    <row r="209" spans="1:8" ht="15">
      <c r="A209" s="31"/>
      <c r="B209" s="31"/>
      <c r="D209" s="31"/>
      <c r="E209" s="32"/>
      <c r="F209" s="33"/>
      <c r="G209" s="33"/>
      <c r="H209" s="43"/>
    </row>
    <row r="210" spans="1:8" ht="15">
      <c r="A210" s="31"/>
      <c r="B210" s="31"/>
      <c r="D210" s="31"/>
      <c r="E210" s="32"/>
      <c r="F210" s="33"/>
      <c r="G210" s="33"/>
      <c r="H210" s="43"/>
    </row>
    <row r="211" spans="1:8" ht="15">
      <c r="A211" s="31"/>
      <c r="B211" s="31"/>
      <c r="D211" s="31"/>
      <c r="E211" s="32"/>
      <c r="F211" s="33"/>
      <c r="G211" s="33"/>
      <c r="H211" s="43"/>
    </row>
    <row r="212" spans="1:8" ht="15">
      <c r="A212" s="31"/>
      <c r="B212" s="31"/>
      <c r="D212" s="31"/>
      <c r="E212" s="32"/>
      <c r="F212" s="33"/>
      <c r="G212" s="33"/>
      <c r="H212" s="43"/>
    </row>
    <row r="213" spans="1:8" ht="15">
      <c r="A213" s="31"/>
      <c r="B213" s="31"/>
      <c r="D213" s="31"/>
      <c r="E213" s="32"/>
      <c r="F213" s="33"/>
      <c r="G213" s="33"/>
      <c r="H213" s="43"/>
    </row>
    <row r="214" spans="1:8" ht="15">
      <c r="A214" s="31"/>
      <c r="B214" s="31"/>
      <c r="D214" s="31"/>
      <c r="E214" s="32"/>
      <c r="F214" s="33"/>
      <c r="G214" s="33"/>
      <c r="H214" s="43"/>
    </row>
    <row r="215" spans="1:8" ht="15">
      <c r="A215" s="31"/>
      <c r="B215" s="31"/>
      <c r="D215" s="31"/>
      <c r="E215" s="32"/>
      <c r="F215" s="33"/>
      <c r="G215" s="33"/>
      <c r="H215" s="43"/>
    </row>
    <row r="216" spans="1:8" ht="15">
      <c r="A216" s="31"/>
      <c r="B216" s="31"/>
      <c r="D216" s="31"/>
      <c r="E216" s="32"/>
      <c r="F216" s="33"/>
      <c r="G216" s="33"/>
      <c r="H216" s="43"/>
    </row>
    <row r="217" spans="1:8" ht="15">
      <c r="A217" s="31"/>
      <c r="B217" s="31"/>
      <c r="D217" s="31"/>
      <c r="E217" s="32"/>
      <c r="F217" s="33"/>
      <c r="G217" s="33"/>
      <c r="H217" s="43"/>
    </row>
    <row r="218" spans="1:8" ht="15">
      <c r="A218" s="31"/>
      <c r="B218" s="31"/>
      <c r="D218" s="31"/>
      <c r="E218" s="32"/>
      <c r="F218" s="33"/>
      <c r="G218" s="33"/>
      <c r="H218" s="43"/>
    </row>
    <row r="219" spans="1:8" ht="15">
      <c r="A219" s="31"/>
      <c r="B219" s="31"/>
      <c r="D219" s="31"/>
      <c r="E219" s="32"/>
      <c r="F219" s="33"/>
      <c r="G219" s="33"/>
      <c r="H219" s="43"/>
    </row>
    <row r="220" spans="1:8" ht="15">
      <c r="A220" s="31"/>
      <c r="B220" s="31"/>
      <c r="D220" s="31"/>
      <c r="E220" s="32"/>
      <c r="F220" s="33"/>
      <c r="G220" s="33"/>
      <c r="H220" s="43"/>
    </row>
    <row r="221" spans="1:8" ht="15">
      <c r="A221" s="31"/>
      <c r="B221" s="31"/>
      <c r="D221" s="31"/>
      <c r="E221" s="32"/>
      <c r="F221" s="33"/>
      <c r="G221" s="33"/>
      <c r="H221" s="43"/>
    </row>
    <row r="222" spans="1:8" ht="15">
      <c r="A222" s="31"/>
      <c r="B222" s="31"/>
      <c r="D222" s="31"/>
      <c r="E222" s="32"/>
      <c r="F222" s="33"/>
      <c r="G222" s="33"/>
      <c r="H222" s="43"/>
    </row>
    <row r="223" spans="1:8" ht="15">
      <c r="A223" s="31"/>
      <c r="B223" s="31"/>
      <c r="D223" s="31"/>
      <c r="E223" s="32"/>
      <c r="F223" s="33"/>
      <c r="G223" s="33"/>
      <c r="H223" s="43"/>
    </row>
    <row r="224" spans="1:8" ht="15">
      <c r="A224" s="31"/>
      <c r="B224" s="31"/>
      <c r="D224" s="31"/>
      <c r="E224" s="32"/>
      <c r="F224" s="33"/>
      <c r="G224" s="33"/>
      <c r="H224" s="43"/>
    </row>
    <row r="225" spans="1:8" ht="15">
      <c r="A225" s="31"/>
      <c r="B225" s="31"/>
      <c r="D225" s="31"/>
      <c r="E225" s="32"/>
      <c r="F225" s="33"/>
      <c r="G225" s="33"/>
      <c r="H225" s="43"/>
    </row>
    <row r="226" spans="1:8" ht="15">
      <c r="A226" s="31"/>
      <c r="B226" s="31"/>
      <c r="D226" s="31"/>
      <c r="E226" s="32"/>
      <c r="F226" s="33"/>
      <c r="G226" s="33"/>
      <c r="H226" s="43"/>
    </row>
    <row r="227" spans="1:8" ht="15">
      <c r="A227" s="31"/>
      <c r="B227" s="31"/>
      <c r="D227" s="31"/>
      <c r="E227" s="32"/>
      <c r="F227" s="33"/>
      <c r="G227" s="33"/>
      <c r="H227" s="43"/>
    </row>
    <row r="228" spans="1:8" ht="15">
      <c r="A228" s="31"/>
      <c r="B228" s="31"/>
      <c r="D228" s="31"/>
      <c r="E228" s="32"/>
      <c r="F228" s="33"/>
      <c r="G228" s="33"/>
      <c r="H228" s="43"/>
    </row>
    <row r="229" spans="1:8" ht="15">
      <c r="A229" s="31"/>
      <c r="B229" s="31"/>
      <c r="D229" s="31"/>
      <c r="E229" s="32"/>
      <c r="F229" s="33"/>
      <c r="G229" s="33"/>
      <c r="H229" s="43"/>
    </row>
    <row r="230" spans="1:8" ht="15">
      <c r="A230" s="31"/>
      <c r="B230" s="31"/>
      <c r="D230" s="31"/>
      <c r="E230" s="32"/>
      <c r="F230" s="33"/>
      <c r="G230" s="33"/>
      <c r="H230" s="43"/>
    </row>
    <row r="231" spans="1:8" ht="15">
      <c r="A231" s="31"/>
      <c r="B231" s="31"/>
      <c r="D231" s="31"/>
      <c r="E231" s="32"/>
      <c r="F231" s="33"/>
      <c r="G231" s="33"/>
      <c r="H231" s="43"/>
    </row>
    <row r="232" spans="1:8" ht="15">
      <c r="A232" s="31"/>
      <c r="B232" s="31"/>
      <c r="D232" s="31"/>
      <c r="E232" s="32"/>
      <c r="F232" s="33"/>
      <c r="G232" s="33"/>
      <c r="H232" s="43"/>
    </row>
    <row r="233" spans="1:8" ht="15">
      <c r="A233" s="31"/>
      <c r="B233" s="31"/>
      <c r="D233" s="31"/>
      <c r="E233" s="32"/>
      <c r="F233" s="33"/>
      <c r="G233" s="33"/>
      <c r="H233" s="43"/>
    </row>
    <row r="234" spans="1:8" ht="15">
      <c r="A234" s="31"/>
      <c r="B234" s="31"/>
      <c r="D234" s="31"/>
      <c r="E234" s="32"/>
      <c r="F234" s="33"/>
      <c r="G234" s="33"/>
      <c r="H234" s="43"/>
    </row>
    <row r="235" spans="1:8" ht="15">
      <c r="A235" s="31"/>
      <c r="B235" s="31"/>
      <c r="D235" s="31"/>
      <c r="E235" s="32"/>
      <c r="F235" s="33"/>
      <c r="G235" s="33"/>
      <c r="H235" s="43"/>
    </row>
    <row r="236" spans="1:8" ht="15">
      <c r="A236" s="31"/>
      <c r="B236" s="31"/>
      <c r="D236" s="31"/>
      <c r="E236" s="32"/>
      <c r="F236" s="33"/>
      <c r="G236" s="33"/>
      <c r="H236" s="43"/>
    </row>
    <row r="237" spans="1:8" ht="15">
      <c r="A237" s="31"/>
      <c r="B237" s="31"/>
      <c r="D237" s="31"/>
      <c r="E237" s="32"/>
      <c r="F237" s="33"/>
      <c r="G237" s="33"/>
      <c r="H237" s="43"/>
    </row>
    <row r="238" spans="1:8" ht="15">
      <c r="A238" s="31"/>
      <c r="B238" s="31"/>
      <c r="D238" s="31"/>
      <c r="E238" s="32"/>
      <c r="F238" s="33"/>
      <c r="G238" s="33"/>
      <c r="H238" s="43"/>
    </row>
    <row r="239" spans="1:8" ht="15">
      <c r="A239" s="31"/>
      <c r="B239" s="31"/>
      <c r="D239" s="31"/>
      <c r="E239" s="32"/>
      <c r="F239" s="33"/>
      <c r="G239" s="33"/>
      <c r="H239" s="43"/>
    </row>
    <row r="240" spans="1:8" ht="15">
      <c r="A240" s="31"/>
      <c r="B240" s="31"/>
      <c r="D240" s="31"/>
      <c r="E240" s="32"/>
      <c r="F240" s="33"/>
      <c r="G240" s="33"/>
      <c r="H240" s="43"/>
    </row>
    <row r="241" spans="1:8" ht="15">
      <c r="A241" s="31"/>
      <c r="B241" s="31"/>
      <c r="D241" s="31"/>
      <c r="E241" s="32"/>
      <c r="F241" s="33"/>
      <c r="G241" s="33"/>
      <c r="H241" s="43"/>
    </row>
    <row r="242" spans="1:8" ht="15">
      <c r="A242" s="31"/>
      <c r="B242" s="31"/>
      <c r="D242" s="31"/>
      <c r="E242" s="32"/>
      <c r="F242" s="33"/>
      <c r="G242" s="33"/>
      <c r="H242" s="43"/>
    </row>
    <row r="243" spans="1:8" ht="15">
      <c r="A243" s="31"/>
      <c r="B243" s="31"/>
      <c r="D243" s="31"/>
      <c r="E243" s="32"/>
      <c r="F243" s="33"/>
      <c r="G243" s="33"/>
      <c r="H243" s="43"/>
    </row>
    <row r="244" spans="1:8" ht="15">
      <c r="A244" s="31"/>
      <c r="B244" s="31"/>
      <c r="D244" s="31"/>
      <c r="E244" s="32"/>
      <c r="F244" s="33"/>
      <c r="G244" s="33"/>
      <c r="H244" s="43"/>
    </row>
    <row r="245" spans="1:8" ht="15">
      <c r="A245" s="31"/>
      <c r="B245" s="31"/>
      <c r="D245" s="31"/>
      <c r="E245" s="32"/>
      <c r="F245" s="33"/>
      <c r="G245" s="33"/>
      <c r="H245" s="43"/>
    </row>
    <row r="246" spans="1:8" ht="15">
      <c r="A246" s="31"/>
      <c r="B246" s="31"/>
      <c r="D246" s="31"/>
      <c r="E246" s="32"/>
      <c r="F246" s="33"/>
      <c r="G246" s="33"/>
      <c r="H246" s="43"/>
    </row>
    <row r="247" spans="1:8" ht="15">
      <c r="A247" s="31"/>
      <c r="B247" s="31"/>
      <c r="D247" s="31"/>
      <c r="E247" s="32"/>
      <c r="F247" s="33"/>
      <c r="G247" s="33"/>
      <c r="H247" s="43"/>
    </row>
    <row r="248" spans="1:8" ht="15">
      <c r="A248" s="31"/>
      <c r="B248" s="31"/>
      <c r="D248" s="31"/>
      <c r="E248" s="32"/>
      <c r="F248" s="33"/>
      <c r="G248" s="33"/>
      <c r="H248" s="43"/>
    </row>
    <row r="249" spans="1:8" ht="15">
      <c r="A249" s="31"/>
      <c r="B249" s="31"/>
      <c r="D249" s="31"/>
      <c r="E249" s="32"/>
      <c r="F249" s="33"/>
      <c r="G249" s="33"/>
      <c r="H249" s="43"/>
    </row>
    <row r="250" spans="1:8" ht="15">
      <c r="A250" s="31"/>
      <c r="B250" s="31"/>
      <c r="D250" s="31"/>
      <c r="E250" s="32"/>
      <c r="F250" s="33"/>
      <c r="G250" s="33"/>
      <c r="H250" s="43"/>
    </row>
    <row r="251" spans="1:8" ht="15">
      <c r="A251" s="31"/>
      <c r="B251" s="31"/>
      <c r="D251" s="31"/>
      <c r="E251" s="32"/>
      <c r="F251" s="33"/>
      <c r="G251" s="33"/>
      <c r="H251" s="43"/>
    </row>
    <row r="252" spans="1:8" ht="15">
      <c r="A252" s="31"/>
      <c r="B252" s="31"/>
      <c r="D252" s="31"/>
      <c r="E252" s="32"/>
      <c r="F252" s="33"/>
      <c r="G252" s="33"/>
      <c r="H252" s="43"/>
    </row>
    <row r="253" spans="1:8" ht="15">
      <c r="A253" s="31"/>
      <c r="B253" s="31"/>
      <c r="D253" s="31"/>
      <c r="E253" s="32"/>
      <c r="F253" s="33"/>
      <c r="G253" s="33"/>
      <c r="H253" s="43"/>
    </row>
    <row r="254" spans="1:8" ht="15">
      <c r="A254" s="31"/>
      <c r="B254" s="31"/>
      <c r="D254" s="31"/>
      <c r="E254" s="32"/>
      <c r="F254" s="33"/>
      <c r="G254" s="33"/>
      <c r="H254" s="43"/>
    </row>
    <row r="255" spans="1:8" ht="15">
      <c r="A255" s="31"/>
      <c r="B255" s="31"/>
      <c r="D255" s="31"/>
      <c r="E255" s="32"/>
      <c r="F255" s="33"/>
      <c r="G255" s="33"/>
      <c r="H255" s="43"/>
    </row>
    <row r="256" spans="1:8" ht="15">
      <c r="A256" s="31"/>
      <c r="B256" s="31"/>
      <c r="D256" s="31"/>
      <c r="E256" s="32"/>
      <c r="F256" s="33"/>
      <c r="G256" s="33"/>
      <c r="H256" s="43"/>
    </row>
    <row r="257" spans="1:8" ht="15">
      <c r="A257" s="31"/>
      <c r="B257" s="31"/>
      <c r="D257" s="31"/>
      <c r="E257" s="32"/>
      <c r="F257" s="33"/>
      <c r="G257" s="33"/>
      <c r="H257" s="43"/>
    </row>
    <row r="258" spans="1:8" ht="15">
      <c r="A258" s="31"/>
      <c r="B258" s="31"/>
      <c r="D258" s="31"/>
      <c r="E258" s="32"/>
      <c r="F258" s="33"/>
      <c r="G258" s="33"/>
      <c r="H258" s="43"/>
    </row>
    <row r="259" spans="1:8" ht="15">
      <c r="A259" s="31"/>
      <c r="B259" s="31"/>
      <c r="D259" s="31"/>
      <c r="E259" s="32"/>
      <c r="F259" s="33"/>
      <c r="G259" s="33"/>
      <c r="H259" s="43"/>
    </row>
    <row r="260" spans="1:8" ht="15">
      <c r="A260" s="31"/>
      <c r="B260" s="31"/>
      <c r="D260" s="31"/>
      <c r="E260" s="32"/>
      <c r="F260" s="33"/>
      <c r="G260" s="33"/>
      <c r="H260" s="43"/>
    </row>
    <row r="261" spans="1:8" ht="15">
      <c r="A261" s="31"/>
      <c r="B261" s="31"/>
      <c r="D261" s="31"/>
      <c r="E261" s="32"/>
      <c r="F261" s="33"/>
      <c r="G261" s="33"/>
      <c r="H261" s="43"/>
    </row>
    <row r="262" spans="1:8" ht="15">
      <c r="A262" s="31"/>
      <c r="B262" s="31"/>
      <c r="D262" s="31"/>
      <c r="E262" s="32"/>
      <c r="F262" s="33"/>
      <c r="G262" s="33"/>
      <c r="H262" s="43"/>
    </row>
    <row r="263" spans="1:8" ht="15">
      <c r="A263" s="31"/>
      <c r="B263" s="31"/>
      <c r="D263" s="31"/>
      <c r="E263" s="32"/>
      <c r="F263" s="33"/>
      <c r="G263" s="33"/>
      <c r="H263" s="43"/>
    </row>
    <row r="264" spans="1:8" ht="15">
      <c r="A264" s="31"/>
      <c r="B264" s="31"/>
      <c r="D264" s="31"/>
      <c r="E264" s="32"/>
      <c r="F264" s="33"/>
      <c r="G264" s="33"/>
      <c r="H264" s="43"/>
    </row>
    <row r="265" spans="1:8" ht="15">
      <c r="A265" s="31"/>
      <c r="B265" s="31"/>
      <c r="D265" s="31"/>
      <c r="E265" s="32"/>
      <c r="F265" s="33"/>
      <c r="G265" s="33"/>
      <c r="H265" s="43"/>
    </row>
    <row r="266" spans="1:8" ht="15">
      <c r="A266" s="31"/>
      <c r="B266" s="31"/>
      <c r="D266" s="31"/>
      <c r="E266" s="32"/>
      <c r="F266" s="33"/>
      <c r="G266" s="33"/>
      <c r="H266" s="43"/>
    </row>
    <row r="267" spans="1:8" ht="15">
      <c r="A267" s="31"/>
      <c r="B267" s="31"/>
      <c r="D267" s="31"/>
      <c r="E267" s="32"/>
      <c r="F267" s="33"/>
      <c r="G267" s="33"/>
      <c r="H267" s="43"/>
    </row>
    <row r="268" spans="1:8" ht="15">
      <c r="A268" s="31"/>
      <c r="B268" s="31"/>
      <c r="D268" s="31"/>
      <c r="E268" s="32"/>
      <c r="F268" s="33"/>
      <c r="G268" s="33"/>
      <c r="H268" s="43"/>
    </row>
    <row r="269" spans="1:8" ht="15">
      <c r="A269" s="31"/>
      <c r="B269" s="31"/>
      <c r="D269" s="31"/>
      <c r="E269" s="32"/>
      <c r="F269" s="33"/>
      <c r="G269" s="33"/>
      <c r="H269" s="43"/>
    </row>
    <row r="270" spans="1:8" ht="15">
      <c r="A270" s="31"/>
      <c r="B270" s="31"/>
      <c r="D270" s="31"/>
      <c r="E270" s="32"/>
      <c r="F270" s="33"/>
      <c r="G270" s="33"/>
      <c r="H270" s="43"/>
    </row>
    <row r="271" spans="1:8" ht="15">
      <c r="A271" s="31"/>
      <c r="B271" s="31"/>
      <c r="D271" s="31"/>
      <c r="E271" s="32"/>
      <c r="F271" s="33"/>
      <c r="G271" s="33"/>
      <c r="H271" s="43"/>
    </row>
    <row r="272" spans="1:8" ht="15">
      <c r="A272" s="31"/>
      <c r="B272" s="31"/>
      <c r="D272" s="31"/>
      <c r="E272" s="32"/>
      <c r="F272" s="33"/>
      <c r="G272" s="33"/>
      <c r="H272" s="43"/>
    </row>
    <row r="273" spans="1:8" ht="15">
      <c r="A273" s="31"/>
      <c r="B273" s="31"/>
      <c r="D273" s="31"/>
      <c r="E273" s="32"/>
      <c r="F273" s="33"/>
      <c r="G273" s="33"/>
      <c r="H273" s="43"/>
    </row>
    <row r="274" spans="1:8" ht="15">
      <c r="A274" s="31"/>
      <c r="B274" s="31"/>
      <c r="D274" s="31"/>
      <c r="E274" s="32"/>
      <c r="F274" s="33"/>
      <c r="G274" s="33"/>
      <c r="H274" s="43"/>
    </row>
    <row r="275" spans="1:8" ht="15">
      <c r="A275" s="31"/>
      <c r="B275" s="31"/>
      <c r="D275" s="31"/>
      <c r="E275" s="32"/>
      <c r="F275" s="33"/>
      <c r="G275" s="33"/>
      <c r="H275" s="43"/>
    </row>
    <row r="276" spans="1:8" ht="15">
      <c r="A276" s="31"/>
      <c r="B276" s="31"/>
      <c r="D276" s="31"/>
      <c r="E276" s="32"/>
      <c r="F276" s="33"/>
      <c r="G276" s="33"/>
      <c r="H276" s="43"/>
    </row>
    <row r="277" spans="1:8" ht="15">
      <c r="A277" s="31"/>
      <c r="B277" s="31"/>
      <c r="D277" s="31"/>
      <c r="E277" s="32"/>
      <c r="F277" s="33"/>
      <c r="G277" s="33"/>
      <c r="H277" s="43"/>
    </row>
    <row r="278" spans="1:8" ht="15">
      <c r="A278" s="31"/>
      <c r="B278" s="31"/>
      <c r="D278" s="31"/>
      <c r="E278" s="32"/>
      <c r="F278" s="33"/>
      <c r="G278" s="33"/>
      <c r="H278" s="43"/>
    </row>
    <row r="279" spans="1:8" ht="15">
      <c r="A279" s="31"/>
      <c r="B279" s="31"/>
      <c r="D279" s="31"/>
      <c r="E279" s="32"/>
      <c r="F279" s="33"/>
      <c r="G279" s="33"/>
      <c r="H279" s="43"/>
    </row>
    <row r="280" spans="1:8" ht="15">
      <c r="A280" s="31"/>
      <c r="B280" s="31"/>
      <c r="D280" s="31"/>
      <c r="E280" s="32"/>
      <c r="F280" s="33"/>
      <c r="G280" s="33"/>
      <c r="H280" s="43"/>
    </row>
    <row r="281" spans="1:8" ht="15">
      <c r="A281" s="31"/>
      <c r="B281" s="31"/>
      <c r="D281" s="31"/>
      <c r="E281" s="32"/>
      <c r="F281" s="33"/>
      <c r="G281" s="33"/>
      <c r="H281" s="43"/>
    </row>
    <row r="282" spans="1:8" ht="15">
      <c r="A282" s="31"/>
      <c r="B282" s="31"/>
      <c r="D282" s="31"/>
      <c r="E282" s="32"/>
      <c r="F282" s="33"/>
      <c r="G282" s="33"/>
      <c r="H282" s="43"/>
    </row>
    <row r="283" spans="1:8" ht="15">
      <c r="A283" s="31"/>
      <c r="B283" s="31"/>
      <c r="D283" s="31"/>
      <c r="E283" s="32"/>
      <c r="F283" s="33"/>
      <c r="G283" s="33"/>
      <c r="H283" s="43"/>
    </row>
    <row r="284" spans="1:8" ht="15">
      <c r="A284" s="31"/>
      <c r="B284" s="31"/>
      <c r="D284" s="31"/>
      <c r="E284" s="32"/>
      <c r="F284" s="33"/>
      <c r="G284" s="33"/>
      <c r="H284" s="43"/>
    </row>
    <row r="285" spans="1:8" ht="15">
      <c r="A285" s="31"/>
      <c r="B285" s="31"/>
      <c r="D285" s="31"/>
      <c r="E285" s="32"/>
      <c r="F285" s="33"/>
      <c r="G285" s="33"/>
      <c r="H285" s="43"/>
    </row>
    <row r="286" spans="1:8" ht="15">
      <c r="A286" s="31"/>
      <c r="B286" s="31"/>
      <c r="D286" s="31"/>
      <c r="E286" s="32"/>
      <c r="F286" s="33"/>
      <c r="G286" s="33"/>
      <c r="H286" s="43"/>
    </row>
    <row r="287" spans="1:8" ht="15">
      <c r="A287" s="31"/>
      <c r="B287" s="31"/>
      <c r="D287" s="31"/>
      <c r="E287" s="32"/>
      <c r="F287" s="33"/>
      <c r="G287" s="33"/>
      <c r="H287" s="43"/>
    </row>
    <row r="288" spans="1:8" ht="15">
      <c r="A288" s="31"/>
      <c r="B288" s="31"/>
      <c r="D288" s="31"/>
      <c r="E288" s="32"/>
      <c r="F288" s="33"/>
      <c r="G288" s="33"/>
      <c r="H288" s="43"/>
    </row>
    <row r="289" spans="1:8" ht="15">
      <c r="A289" s="31"/>
      <c r="B289" s="31"/>
      <c r="D289" s="31"/>
      <c r="E289" s="32"/>
      <c r="F289" s="33"/>
      <c r="G289" s="33"/>
      <c r="H289" s="43"/>
    </row>
    <row r="290" spans="1:8" ht="15">
      <c r="A290" s="31"/>
      <c r="B290" s="31"/>
      <c r="D290" s="31"/>
      <c r="E290" s="32"/>
      <c r="F290" s="33"/>
      <c r="G290" s="33"/>
      <c r="H290" s="43"/>
    </row>
    <row r="291" spans="1:8" ht="15">
      <c r="A291" s="31"/>
      <c r="B291" s="31"/>
      <c r="D291" s="31"/>
      <c r="E291" s="32"/>
      <c r="F291" s="33"/>
      <c r="G291" s="33"/>
      <c r="H291" s="43"/>
    </row>
    <row r="292" spans="1:8" ht="15">
      <c r="A292" s="31"/>
      <c r="B292" s="31"/>
      <c r="D292" s="31"/>
      <c r="E292" s="32"/>
      <c r="F292" s="33"/>
      <c r="G292" s="33"/>
      <c r="H292" s="43"/>
    </row>
    <row r="293" spans="1:8" ht="15">
      <c r="A293" s="31"/>
      <c r="B293" s="31"/>
      <c r="D293" s="31"/>
      <c r="E293" s="32"/>
      <c r="F293" s="33"/>
      <c r="G293" s="33"/>
      <c r="H293" s="43"/>
    </row>
    <row r="294" spans="1:8" ht="15">
      <c r="A294" s="31"/>
      <c r="B294" s="31"/>
      <c r="D294" s="31"/>
      <c r="E294" s="32"/>
      <c r="F294" s="33"/>
      <c r="G294" s="33"/>
      <c r="H294" s="43"/>
    </row>
    <row r="295" spans="1:8" ht="15">
      <c r="A295" s="31"/>
      <c r="B295" s="31"/>
      <c r="D295" s="31"/>
      <c r="E295" s="32"/>
      <c r="F295" s="33"/>
      <c r="G295" s="33"/>
      <c r="H295" s="43"/>
    </row>
    <row r="296" spans="1:8" ht="15">
      <c r="A296" s="31"/>
      <c r="B296" s="31"/>
      <c r="D296" s="31"/>
      <c r="E296" s="32"/>
      <c r="F296" s="33"/>
      <c r="G296" s="33"/>
      <c r="H296" s="43"/>
    </row>
    <row r="297" spans="1:8" ht="15">
      <c r="A297" s="31"/>
      <c r="B297" s="31"/>
      <c r="D297" s="31"/>
      <c r="E297" s="32"/>
      <c r="F297" s="33"/>
      <c r="G297" s="33"/>
      <c r="H297" s="43"/>
    </row>
    <row r="298" spans="1:8" ht="15">
      <c r="A298" s="31"/>
      <c r="B298" s="31"/>
      <c r="D298" s="31"/>
      <c r="E298" s="32"/>
      <c r="F298" s="33"/>
      <c r="G298" s="33"/>
      <c r="H298" s="43"/>
    </row>
    <row r="299" spans="1:8" ht="15">
      <c r="A299" s="31"/>
      <c r="B299" s="31"/>
      <c r="D299" s="31"/>
      <c r="E299" s="32"/>
      <c r="F299" s="33"/>
      <c r="G299" s="33"/>
      <c r="H299" s="43"/>
    </row>
    <row r="300" spans="1:8" ht="15">
      <c r="A300" s="31"/>
      <c r="B300" s="31"/>
      <c r="D300" s="31"/>
      <c r="E300" s="32"/>
      <c r="F300" s="33"/>
      <c r="G300" s="33"/>
      <c r="H300" s="43"/>
    </row>
    <row r="301" spans="1:8" ht="15">
      <c r="A301" s="31"/>
      <c r="B301" s="31"/>
      <c r="D301" s="31"/>
      <c r="E301" s="32"/>
      <c r="F301" s="33"/>
      <c r="G301" s="33"/>
      <c r="H301" s="43"/>
    </row>
    <row r="302" spans="1:8" ht="15">
      <c r="A302" s="31"/>
      <c r="B302" s="31"/>
      <c r="D302" s="31"/>
      <c r="E302" s="32"/>
      <c r="F302" s="33"/>
      <c r="G302" s="33"/>
      <c r="H302" s="43"/>
    </row>
    <row r="303" spans="1:8" ht="15">
      <c r="A303" s="31"/>
      <c r="B303" s="31"/>
      <c r="D303" s="31"/>
      <c r="E303" s="32"/>
      <c r="F303" s="33"/>
      <c r="G303" s="33"/>
      <c r="H303" s="43"/>
    </row>
    <row r="304" spans="1:8" ht="15">
      <c r="A304" s="31"/>
      <c r="B304" s="31"/>
      <c r="D304" s="31"/>
      <c r="E304" s="32"/>
      <c r="F304" s="33"/>
      <c r="G304" s="33"/>
      <c r="H304" s="43"/>
    </row>
    <row r="305" spans="1:8" ht="15">
      <c r="A305" s="31"/>
      <c r="B305" s="31"/>
      <c r="D305" s="31"/>
      <c r="E305" s="32"/>
      <c r="F305" s="33"/>
      <c r="G305" s="33"/>
      <c r="H305" s="43"/>
    </row>
    <row r="306" spans="1:8" ht="15">
      <c r="A306" s="31"/>
      <c r="B306" s="31"/>
      <c r="D306" s="31"/>
      <c r="E306" s="32"/>
      <c r="F306" s="33"/>
      <c r="G306" s="33"/>
      <c r="H306" s="43"/>
    </row>
    <row r="307" spans="1:8" ht="15">
      <c r="A307" s="31"/>
      <c r="B307" s="31"/>
      <c r="D307" s="31"/>
      <c r="E307" s="32"/>
      <c r="F307" s="33"/>
      <c r="G307" s="33"/>
      <c r="H307" s="43"/>
    </row>
    <row r="308" spans="1:8" ht="15">
      <c r="A308" s="31"/>
      <c r="B308" s="31"/>
      <c r="D308" s="31"/>
      <c r="E308" s="32"/>
      <c r="F308" s="33"/>
      <c r="G308" s="33"/>
      <c r="H308" s="43"/>
    </row>
    <row r="309" spans="1:8" ht="15">
      <c r="A309" s="31"/>
      <c r="B309" s="31"/>
      <c r="D309" s="31"/>
      <c r="E309" s="32"/>
      <c r="F309" s="33"/>
      <c r="G309" s="33"/>
      <c r="H309" s="43"/>
    </row>
    <row r="310" spans="1:8" ht="15">
      <c r="A310" s="31"/>
      <c r="B310" s="31"/>
      <c r="D310" s="31"/>
      <c r="E310" s="32"/>
      <c r="F310" s="33"/>
      <c r="G310" s="33"/>
      <c r="H310" s="43"/>
    </row>
    <row r="311" spans="1:8" ht="15">
      <c r="A311" s="31"/>
      <c r="B311" s="31"/>
      <c r="D311" s="31"/>
      <c r="E311" s="32"/>
      <c r="F311" s="33"/>
      <c r="G311" s="33"/>
      <c r="H311" s="43"/>
    </row>
    <row r="312" spans="1:8" ht="15">
      <c r="A312" s="31"/>
      <c r="B312" s="31"/>
      <c r="D312" s="31"/>
      <c r="E312" s="32"/>
      <c r="F312" s="33"/>
      <c r="G312" s="33"/>
      <c r="H312" s="43"/>
    </row>
    <row r="313" spans="1:8" ht="15">
      <c r="A313" s="31"/>
      <c r="B313" s="31"/>
      <c r="D313" s="31"/>
      <c r="E313" s="32"/>
      <c r="F313" s="33"/>
      <c r="G313" s="33"/>
      <c r="H313" s="43"/>
    </row>
    <row r="314" spans="1:8" ht="15">
      <c r="A314" s="31"/>
      <c r="B314" s="31"/>
      <c r="D314" s="31"/>
      <c r="E314" s="32"/>
      <c r="F314" s="33"/>
      <c r="G314" s="33"/>
      <c r="H314" s="43"/>
    </row>
    <row r="315" spans="1:8" ht="15">
      <c r="A315" s="31"/>
      <c r="B315" s="31"/>
      <c r="D315" s="31"/>
      <c r="E315" s="32"/>
      <c r="F315" s="33"/>
      <c r="G315" s="33"/>
      <c r="H315" s="43"/>
    </row>
    <row r="316" spans="1:8" ht="15">
      <c r="A316" s="31"/>
      <c r="B316" s="31"/>
      <c r="D316" s="31"/>
      <c r="E316" s="32"/>
      <c r="F316" s="33"/>
      <c r="G316" s="33"/>
      <c r="H316" s="43"/>
    </row>
    <row r="317" spans="1:8" ht="15">
      <c r="A317" s="31"/>
      <c r="B317" s="31"/>
      <c r="D317" s="31"/>
      <c r="E317" s="32"/>
      <c r="F317" s="33"/>
      <c r="G317" s="33"/>
      <c r="H317" s="43"/>
    </row>
    <row r="318" spans="1:8" ht="15">
      <c r="A318" s="31"/>
      <c r="B318" s="31"/>
      <c r="D318" s="31"/>
      <c r="E318" s="32"/>
      <c r="F318" s="33"/>
      <c r="G318" s="33"/>
      <c r="H318" s="43"/>
    </row>
    <row r="319" spans="1:8" ht="15">
      <c r="A319" s="31"/>
      <c r="B319" s="31"/>
      <c r="D319" s="31"/>
      <c r="E319" s="32"/>
      <c r="F319" s="33"/>
      <c r="G319" s="33"/>
      <c r="H319" s="43"/>
    </row>
    <row r="320" spans="1:8" ht="15">
      <c r="A320" s="31"/>
      <c r="B320" s="31"/>
      <c r="D320" s="31"/>
      <c r="E320" s="32"/>
      <c r="F320" s="33"/>
      <c r="G320" s="33"/>
      <c r="H320" s="43"/>
    </row>
    <row r="321" spans="1:8" ht="15">
      <c r="A321" s="31"/>
      <c r="B321" s="31"/>
      <c r="D321" s="31"/>
      <c r="E321" s="32"/>
      <c r="F321" s="33"/>
      <c r="G321" s="33"/>
      <c r="H321" s="43"/>
    </row>
    <row r="322" spans="1:8" ht="15">
      <c r="A322" s="31"/>
      <c r="B322" s="31"/>
      <c r="D322" s="31"/>
      <c r="E322" s="32"/>
      <c r="F322" s="33"/>
      <c r="G322" s="33"/>
      <c r="H322" s="43"/>
    </row>
    <row r="323" spans="1:8" ht="15">
      <c r="A323" s="31"/>
      <c r="B323" s="31"/>
      <c r="D323" s="31"/>
      <c r="E323" s="32"/>
      <c r="F323" s="33"/>
      <c r="G323" s="33"/>
      <c r="H323" s="43"/>
    </row>
    <row r="324" spans="1:8" ht="15">
      <c r="A324" s="31"/>
      <c r="B324" s="31"/>
      <c r="D324" s="31"/>
      <c r="E324" s="32"/>
      <c r="F324" s="33"/>
      <c r="G324" s="33"/>
      <c r="H324" s="43"/>
    </row>
    <row r="325" spans="1:8" ht="15">
      <c r="A325" s="31"/>
      <c r="B325" s="31"/>
      <c r="D325" s="31"/>
      <c r="E325" s="32"/>
      <c r="F325" s="33"/>
      <c r="G325" s="33"/>
      <c r="H325" s="43"/>
    </row>
    <row r="326" spans="1:8" ht="15">
      <c r="A326" s="31"/>
      <c r="B326" s="31"/>
      <c r="D326" s="31"/>
      <c r="E326" s="32"/>
      <c r="F326" s="33"/>
      <c r="G326" s="33"/>
      <c r="H326" s="43"/>
    </row>
    <row r="327" spans="1:8" ht="15">
      <c r="A327" s="31"/>
      <c r="B327" s="31"/>
      <c r="D327" s="31"/>
      <c r="E327" s="32"/>
      <c r="F327" s="33"/>
      <c r="G327" s="33"/>
      <c r="H327" s="43"/>
    </row>
    <row r="328" spans="1:8" ht="15">
      <c r="A328" s="31"/>
      <c r="B328" s="31"/>
      <c r="D328" s="31"/>
      <c r="E328" s="32"/>
      <c r="F328" s="33"/>
      <c r="G328" s="33"/>
      <c r="H328" s="43"/>
    </row>
    <row r="329" spans="1:8" ht="15">
      <c r="A329" s="31"/>
      <c r="B329" s="31"/>
      <c r="D329" s="31"/>
      <c r="E329" s="32"/>
      <c r="F329" s="33"/>
      <c r="G329" s="33"/>
      <c r="H329" s="43"/>
    </row>
    <row r="330" spans="1:8" ht="15">
      <c r="A330" s="31"/>
      <c r="B330" s="31"/>
      <c r="D330" s="31"/>
      <c r="E330" s="32"/>
      <c r="F330" s="33"/>
      <c r="G330" s="33"/>
      <c r="H330" s="43"/>
    </row>
    <row r="331" spans="1:8" ht="15">
      <c r="A331" s="31"/>
      <c r="B331" s="31"/>
      <c r="D331" s="31"/>
      <c r="E331" s="32"/>
      <c r="F331" s="33"/>
      <c r="G331" s="33"/>
      <c r="H331" s="43"/>
    </row>
    <row r="332" spans="1:8" ht="15">
      <c r="A332" s="31"/>
      <c r="B332" s="31"/>
      <c r="D332" s="31"/>
      <c r="E332" s="32"/>
      <c r="F332" s="33"/>
      <c r="G332" s="33"/>
      <c r="H332" s="43"/>
    </row>
    <row r="333" spans="1:8" ht="15">
      <c r="A333" s="31"/>
      <c r="B333" s="31"/>
      <c r="D333" s="31"/>
      <c r="E333" s="32"/>
      <c r="F333" s="33"/>
      <c r="G333" s="33"/>
      <c r="H333" s="43"/>
    </row>
    <row r="334" spans="1:8" ht="15">
      <c r="A334" s="31"/>
      <c r="B334" s="31"/>
      <c r="D334" s="31"/>
      <c r="E334" s="32"/>
      <c r="F334" s="33"/>
      <c r="G334" s="33"/>
      <c r="H334" s="43"/>
    </row>
    <row r="335" spans="1:8" ht="15">
      <c r="A335" s="31"/>
      <c r="B335" s="31"/>
      <c r="D335" s="31"/>
      <c r="E335" s="32"/>
      <c r="F335" s="33"/>
      <c r="G335" s="33"/>
      <c r="H335" s="43"/>
    </row>
    <row r="336" spans="1:8" ht="15">
      <c r="A336" s="31"/>
      <c r="B336" s="31"/>
      <c r="D336" s="31"/>
      <c r="E336" s="32"/>
      <c r="F336" s="33"/>
      <c r="G336" s="33"/>
      <c r="H336" s="43"/>
    </row>
    <row r="337" spans="1:8" ht="15">
      <c r="A337" s="31"/>
      <c r="B337" s="31"/>
      <c r="D337" s="31"/>
      <c r="E337" s="32"/>
      <c r="F337" s="33"/>
      <c r="G337" s="33"/>
      <c r="H337" s="43"/>
    </row>
    <row r="338" spans="1:8" ht="15">
      <c r="A338" s="31"/>
      <c r="B338" s="31"/>
      <c r="D338" s="31"/>
      <c r="E338" s="32"/>
      <c r="F338" s="33"/>
      <c r="G338" s="33"/>
      <c r="H338" s="43"/>
    </row>
    <row r="339" spans="1:8" ht="15">
      <c r="A339" s="31"/>
      <c r="B339" s="31"/>
      <c r="D339" s="31"/>
      <c r="E339" s="32"/>
      <c r="F339" s="33"/>
      <c r="G339" s="33"/>
      <c r="H339" s="43"/>
    </row>
    <row r="340" spans="1:8" ht="15">
      <c r="A340" s="31"/>
      <c r="B340" s="31"/>
      <c r="D340" s="31"/>
      <c r="E340" s="32"/>
      <c r="F340" s="33"/>
      <c r="G340" s="33"/>
      <c r="H340" s="43"/>
    </row>
    <row r="341" spans="1:8" ht="15">
      <c r="A341" s="31"/>
      <c r="B341" s="31"/>
      <c r="D341" s="31"/>
      <c r="E341" s="32"/>
      <c r="F341" s="33"/>
      <c r="G341" s="33"/>
      <c r="H341" s="43"/>
    </row>
    <row r="342" spans="1:8" ht="15">
      <c r="A342" s="31"/>
      <c r="B342" s="31"/>
      <c r="D342" s="31"/>
      <c r="E342" s="32"/>
      <c r="F342" s="33"/>
      <c r="G342" s="33"/>
      <c r="H342" s="43"/>
    </row>
    <row r="343" spans="1:8" ht="15">
      <c r="A343" s="31"/>
      <c r="B343" s="31"/>
      <c r="D343" s="31"/>
      <c r="E343" s="32"/>
      <c r="F343" s="33"/>
      <c r="G343" s="33"/>
      <c r="H343" s="43"/>
    </row>
    <row r="344" spans="1:8" ht="15">
      <c r="A344" s="31"/>
      <c r="B344" s="31"/>
      <c r="D344" s="31"/>
      <c r="E344" s="32"/>
      <c r="F344" s="33"/>
      <c r="G344" s="33"/>
      <c r="H344" s="43"/>
    </row>
    <row r="345" spans="1:8" ht="15">
      <c r="A345" s="31"/>
      <c r="B345" s="31"/>
      <c r="D345" s="31"/>
      <c r="E345" s="32"/>
      <c r="F345" s="33"/>
      <c r="G345" s="33"/>
      <c r="H345" s="43"/>
    </row>
    <row r="346" spans="1:8" ht="15">
      <c r="A346" s="31"/>
      <c r="B346" s="31"/>
      <c r="D346" s="31"/>
      <c r="E346" s="32"/>
      <c r="F346" s="33"/>
      <c r="G346" s="33"/>
      <c r="H346" s="43"/>
    </row>
    <row r="347" spans="1:8" ht="15">
      <c r="A347" s="31"/>
      <c r="B347" s="31"/>
      <c r="D347" s="31"/>
      <c r="E347" s="32"/>
      <c r="F347" s="33"/>
      <c r="G347" s="33"/>
      <c r="H347" s="43"/>
    </row>
    <row r="348" spans="1:8" ht="15">
      <c r="A348" s="31"/>
      <c r="B348" s="31"/>
      <c r="D348" s="31"/>
      <c r="E348" s="32"/>
      <c r="F348" s="33"/>
      <c r="G348" s="33"/>
      <c r="H348" s="43"/>
    </row>
    <row r="349" spans="1:8" ht="15">
      <c r="A349" s="31"/>
      <c r="B349" s="31"/>
      <c r="D349" s="31"/>
      <c r="E349" s="32"/>
      <c r="F349" s="33"/>
      <c r="G349" s="33"/>
      <c r="H349" s="43"/>
    </row>
    <row r="350" spans="1:8" ht="15">
      <c r="A350" s="31"/>
      <c r="B350" s="31"/>
      <c r="D350" s="31"/>
      <c r="E350" s="32"/>
      <c r="F350" s="33"/>
      <c r="G350" s="33"/>
      <c r="H350" s="43"/>
    </row>
    <row r="351" spans="1:8" ht="15">
      <c r="A351" s="31"/>
      <c r="B351" s="31"/>
      <c r="D351" s="31"/>
      <c r="E351" s="32"/>
      <c r="F351" s="33"/>
      <c r="G351" s="33"/>
      <c r="H351" s="43"/>
    </row>
    <row r="352" spans="1:8" ht="15">
      <c r="A352" s="31"/>
      <c r="B352" s="31"/>
      <c r="D352" s="31"/>
      <c r="E352" s="32"/>
      <c r="F352" s="33"/>
      <c r="G352" s="33"/>
      <c r="H352" s="43"/>
    </row>
    <row r="353" spans="1:8" ht="15">
      <c r="A353" s="31"/>
      <c r="B353" s="31"/>
      <c r="D353" s="31"/>
      <c r="E353" s="32"/>
      <c r="F353" s="33"/>
      <c r="G353" s="33"/>
      <c r="H353" s="43"/>
    </row>
    <row r="354" spans="1:8" ht="15">
      <c r="A354" s="31"/>
      <c r="B354" s="31"/>
      <c r="D354" s="31"/>
      <c r="E354" s="32"/>
      <c r="F354" s="33"/>
      <c r="G354" s="33"/>
      <c r="H354" s="43"/>
    </row>
    <row r="355" spans="1:8" ht="15">
      <c r="A355" s="31"/>
      <c r="B355" s="31"/>
      <c r="D355" s="31"/>
      <c r="E355" s="32"/>
      <c r="F355" s="33"/>
      <c r="G355" s="33"/>
      <c r="H355" s="43"/>
    </row>
    <row r="356" spans="1:8" ht="15">
      <c r="A356" s="31"/>
      <c r="B356" s="31"/>
      <c r="D356" s="31"/>
      <c r="E356" s="32"/>
      <c r="F356" s="33"/>
      <c r="G356" s="33"/>
      <c r="H356" s="43"/>
    </row>
    <row r="357" spans="1:8" ht="15">
      <c r="A357" s="31"/>
      <c r="B357" s="31"/>
      <c r="D357" s="31"/>
      <c r="E357" s="32"/>
      <c r="F357" s="33"/>
      <c r="G357" s="33"/>
      <c r="H357" s="43"/>
    </row>
    <row r="358" spans="1:8" ht="15">
      <c r="A358" s="31"/>
      <c r="B358" s="31"/>
      <c r="D358" s="31"/>
      <c r="E358" s="32"/>
      <c r="F358" s="33"/>
      <c r="G358" s="33"/>
      <c r="H358" s="43"/>
    </row>
    <row r="359" spans="1:8" ht="15">
      <c r="A359" s="31"/>
      <c r="B359" s="31"/>
      <c r="D359" s="31"/>
      <c r="E359" s="32"/>
      <c r="F359" s="33"/>
      <c r="G359" s="33"/>
      <c r="H359" s="43"/>
    </row>
    <row r="360" spans="1:8" ht="15">
      <c r="A360" s="31"/>
      <c r="B360" s="31"/>
      <c r="D360" s="31"/>
      <c r="E360" s="32"/>
      <c r="F360" s="33"/>
      <c r="G360" s="33"/>
      <c r="H360" s="43"/>
    </row>
    <row r="361" spans="1:8" ht="15">
      <c r="A361" s="31"/>
      <c r="B361" s="31"/>
      <c r="D361" s="31"/>
      <c r="E361" s="32"/>
      <c r="F361" s="33"/>
      <c r="G361" s="33"/>
      <c r="H361" s="43"/>
    </row>
    <row r="362" spans="1:8" ht="15">
      <c r="A362" s="31"/>
      <c r="B362" s="31"/>
      <c r="D362" s="31"/>
      <c r="E362" s="32"/>
      <c r="F362" s="33"/>
      <c r="G362" s="33"/>
      <c r="H362" s="43"/>
    </row>
    <row r="363" spans="1:8" ht="15">
      <c r="A363" s="31"/>
      <c r="B363" s="31"/>
      <c r="D363" s="31"/>
      <c r="E363" s="32"/>
      <c r="F363" s="33"/>
      <c r="G363" s="33"/>
      <c r="H363" s="43"/>
    </row>
    <row r="364" spans="1:8" ht="15">
      <c r="A364" s="31"/>
      <c r="B364" s="31"/>
      <c r="D364" s="31"/>
      <c r="E364" s="32"/>
      <c r="F364" s="33"/>
      <c r="G364" s="33"/>
      <c r="H364" s="43"/>
    </row>
    <row r="365" spans="1:8" ht="15">
      <c r="A365" s="31"/>
      <c r="B365" s="31"/>
      <c r="D365" s="31"/>
      <c r="E365" s="32"/>
      <c r="F365" s="33"/>
      <c r="G365" s="33"/>
      <c r="H365" s="43"/>
    </row>
    <row r="366" spans="1:8" ht="15">
      <c r="A366" s="31"/>
      <c r="B366" s="31"/>
      <c r="D366" s="31"/>
      <c r="E366" s="32"/>
      <c r="F366" s="33"/>
      <c r="G366" s="33"/>
      <c r="H366" s="43"/>
    </row>
    <row r="367" spans="1:8" ht="15">
      <c r="A367" s="31"/>
      <c r="B367" s="31"/>
      <c r="D367" s="31"/>
      <c r="E367" s="32"/>
      <c r="F367" s="33"/>
      <c r="G367" s="33"/>
      <c r="H367" s="43"/>
    </row>
    <row r="368" spans="1:8" ht="15">
      <c r="A368" s="31"/>
      <c r="B368" s="31"/>
      <c r="D368" s="31"/>
      <c r="E368" s="32"/>
      <c r="F368" s="33"/>
      <c r="G368" s="33"/>
      <c r="H368" s="43"/>
    </row>
    <row r="369" spans="1:8" ht="15">
      <c r="A369" s="31"/>
      <c r="B369" s="31"/>
      <c r="D369" s="31"/>
      <c r="E369" s="32"/>
      <c r="F369" s="33"/>
      <c r="G369" s="33"/>
      <c r="H369" s="43"/>
    </row>
    <row r="370" spans="1:8" ht="15">
      <c r="A370" s="31"/>
      <c r="B370" s="31"/>
      <c r="D370" s="31"/>
      <c r="E370" s="32"/>
      <c r="F370" s="33"/>
      <c r="G370" s="33"/>
      <c r="H370" s="43"/>
    </row>
    <row r="371" spans="1:8" ht="15">
      <c r="A371" s="31"/>
      <c r="B371" s="31"/>
      <c r="D371" s="31"/>
      <c r="E371" s="32"/>
      <c r="F371" s="33"/>
      <c r="G371" s="33"/>
      <c r="H371" s="43"/>
    </row>
    <row r="372" spans="1:8" ht="15">
      <c r="A372" s="31"/>
      <c r="B372" s="31"/>
      <c r="D372" s="31"/>
      <c r="E372" s="32"/>
      <c r="F372" s="33"/>
      <c r="G372" s="33"/>
      <c r="H372" s="43"/>
    </row>
    <row r="373" spans="1:8" ht="15">
      <c r="A373" s="31"/>
      <c r="B373" s="31"/>
      <c r="D373" s="31"/>
      <c r="E373" s="32"/>
      <c r="F373" s="33"/>
      <c r="G373" s="33"/>
      <c r="H373" s="43"/>
    </row>
    <row r="374" spans="1:8" ht="15">
      <c r="A374" s="31"/>
      <c r="B374" s="31"/>
      <c r="D374" s="31"/>
      <c r="E374" s="32"/>
      <c r="F374" s="33"/>
      <c r="G374" s="33"/>
      <c r="H374" s="43"/>
    </row>
    <row r="375" spans="1:8" ht="15">
      <c r="A375" s="31"/>
      <c r="B375" s="31"/>
      <c r="D375" s="31"/>
      <c r="E375" s="32"/>
      <c r="F375" s="33"/>
      <c r="G375" s="33"/>
      <c r="H375" s="43"/>
    </row>
    <row r="376" spans="1:8" ht="15">
      <c r="A376" s="31"/>
      <c r="B376" s="31"/>
      <c r="D376" s="31"/>
      <c r="E376" s="32"/>
      <c r="F376" s="33"/>
      <c r="G376" s="33"/>
      <c r="H376" s="43"/>
    </row>
    <row r="377" spans="1:8" ht="15">
      <c r="A377" s="31"/>
      <c r="B377" s="31"/>
      <c r="D377" s="31"/>
      <c r="E377" s="32"/>
      <c r="F377" s="33"/>
      <c r="G377" s="33"/>
      <c r="H377" s="43"/>
    </row>
    <row r="378" spans="1:8" ht="15">
      <c r="A378" s="31"/>
      <c r="B378" s="31"/>
      <c r="D378" s="31"/>
      <c r="E378" s="32"/>
      <c r="F378" s="33"/>
      <c r="G378" s="33"/>
      <c r="H378" s="43"/>
    </row>
    <row r="379" spans="1:8" ht="15">
      <c r="A379" s="31"/>
      <c r="B379" s="31"/>
      <c r="D379" s="31"/>
      <c r="E379" s="32"/>
      <c r="F379" s="33"/>
      <c r="G379" s="33"/>
      <c r="H379" s="43"/>
    </row>
    <row r="380" spans="1:8" ht="15">
      <c r="A380" s="31"/>
      <c r="B380" s="31"/>
      <c r="D380" s="31"/>
      <c r="E380" s="32"/>
      <c r="F380" s="33"/>
      <c r="G380" s="33"/>
      <c r="H380" s="43"/>
    </row>
    <row r="381" spans="1:8" ht="15">
      <c r="A381" s="31"/>
      <c r="B381" s="31"/>
      <c r="D381" s="31"/>
      <c r="E381" s="32"/>
      <c r="F381" s="33"/>
      <c r="G381" s="33"/>
      <c r="H381" s="43"/>
    </row>
    <row r="382" spans="1:8" ht="15">
      <c r="A382" s="31"/>
      <c r="B382" s="31"/>
      <c r="D382" s="31"/>
      <c r="E382" s="32"/>
      <c r="F382" s="33"/>
      <c r="G382" s="33"/>
      <c r="H382" s="43"/>
    </row>
    <row r="383" spans="1:8" ht="15">
      <c r="A383" s="31"/>
      <c r="B383" s="31"/>
      <c r="D383" s="31"/>
      <c r="E383" s="32"/>
      <c r="F383" s="33"/>
      <c r="G383" s="33"/>
      <c r="H383" s="43"/>
    </row>
    <row r="384" spans="1:8" ht="15">
      <c r="A384" s="31"/>
      <c r="B384" s="31"/>
      <c r="D384" s="31"/>
      <c r="E384" s="32"/>
      <c r="F384" s="33"/>
      <c r="G384" s="33"/>
      <c r="H384" s="43"/>
    </row>
    <row r="385" spans="1:8" ht="15">
      <c r="A385" s="31"/>
      <c r="B385" s="31"/>
      <c r="D385" s="31"/>
      <c r="E385" s="32"/>
      <c r="F385" s="33"/>
      <c r="G385" s="33"/>
      <c r="H385" s="43"/>
    </row>
    <row r="386" spans="1:8" ht="15">
      <c r="A386" s="31"/>
      <c r="B386" s="31"/>
      <c r="D386" s="31"/>
      <c r="E386" s="32"/>
      <c r="F386" s="33"/>
      <c r="G386" s="33"/>
      <c r="H386" s="43"/>
    </row>
    <row r="387" spans="1:8" ht="15">
      <c r="A387" s="31"/>
      <c r="B387" s="31"/>
      <c r="D387" s="31"/>
      <c r="E387" s="32"/>
      <c r="F387" s="33"/>
      <c r="G387" s="33"/>
      <c r="H387" s="43"/>
    </row>
    <row r="388" spans="1:8" ht="15">
      <c r="A388" s="31"/>
      <c r="B388" s="31"/>
      <c r="D388" s="31"/>
      <c r="E388" s="32"/>
      <c r="F388" s="33"/>
      <c r="G388" s="33"/>
      <c r="H388" s="43"/>
    </row>
    <row r="389" spans="1:8" ht="15">
      <c r="A389" s="31"/>
      <c r="B389" s="31"/>
      <c r="D389" s="31"/>
      <c r="E389" s="32"/>
      <c r="F389" s="33"/>
      <c r="G389" s="33"/>
      <c r="H389" s="43"/>
    </row>
    <row r="390" spans="1:8" ht="15">
      <c r="A390" s="31"/>
      <c r="B390" s="31"/>
      <c r="D390" s="31"/>
      <c r="E390" s="32"/>
      <c r="F390" s="33"/>
      <c r="G390" s="33"/>
      <c r="H390" s="43"/>
    </row>
    <row r="391" spans="1:8" ht="15">
      <c r="A391" s="31"/>
      <c r="B391" s="31"/>
      <c r="D391" s="31"/>
      <c r="E391" s="32"/>
      <c r="F391" s="33"/>
      <c r="G391" s="33"/>
      <c r="H391" s="43"/>
    </row>
    <row r="392" spans="1:8" ht="15">
      <c r="A392" s="31"/>
      <c r="B392" s="31"/>
      <c r="D392" s="31"/>
      <c r="E392" s="32"/>
      <c r="F392" s="33"/>
      <c r="G392" s="33"/>
      <c r="H392" s="43"/>
    </row>
    <row r="393" spans="1:8" ht="15">
      <c r="A393" s="31"/>
      <c r="B393" s="31"/>
      <c r="D393" s="31"/>
      <c r="E393" s="32"/>
      <c r="F393" s="33"/>
      <c r="G393" s="33"/>
      <c r="H393" s="43"/>
    </row>
    <row r="394" spans="1:8" ht="15">
      <c r="A394" s="31"/>
      <c r="B394" s="31"/>
      <c r="D394" s="31"/>
      <c r="E394" s="32"/>
      <c r="F394" s="33"/>
      <c r="G394" s="33"/>
      <c r="H394" s="43"/>
    </row>
    <row r="395" spans="1:8" ht="15">
      <c r="A395" s="31"/>
      <c r="B395" s="31"/>
      <c r="D395" s="31"/>
      <c r="E395" s="32"/>
      <c r="F395" s="33"/>
      <c r="G395" s="33"/>
      <c r="H395" s="43"/>
    </row>
    <row r="396" spans="1:8" ht="15">
      <c r="A396" s="31"/>
      <c r="B396" s="31"/>
      <c r="D396" s="31"/>
      <c r="E396" s="32"/>
      <c r="F396" s="33"/>
      <c r="G396" s="33"/>
      <c r="H396" s="43"/>
    </row>
    <row r="397" spans="1:8" ht="15">
      <c r="A397" s="31"/>
      <c r="B397" s="31"/>
      <c r="D397" s="31"/>
      <c r="E397" s="32"/>
      <c r="F397" s="33"/>
      <c r="G397" s="33"/>
      <c r="H397" s="43"/>
    </row>
    <row r="398" spans="1:8" ht="15">
      <c r="A398" s="31"/>
      <c r="B398" s="31"/>
      <c r="D398" s="31"/>
      <c r="E398" s="32"/>
      <c r="F398" s="33"/>
      <c r="G398" s="33"/>
      <c r="H398" s="43"/>
    </row>
    <row r="399" spans="1:8" ht="15">
      <c r="A399" s="31"/>
      <c r="B399" s="31"/>
      <c r="D399" s="31"/>
      <c r="E399" s="32"/>
      <c r="F399" s="33"/>
      <c r="G399" s="33"/>
      <c r="H399" s="43"/>
    </row>
    <row r="400" spans="1:8" ht="15">
      <c r="A400" s="31"/>
      <c r="B400" s="31"/>
      <c r="D400" s="31"/>
      <c r="E400" s="32"/>
      <c r="F400" s="33"/>
      <c r="G400" s="33"/>
      <c r="H400" s="43"/>
    </row>
    <row r="401" spans="1:8" ht="15">
      <c r="A401" s="31"/>
      <c r="B401" s="31"/>
      <c r="D401" s="31"/>
      <c r="E401" s="32"/>
      <c r="F401" s="33"/>
      <c r="G401" s="33"/>
      <c r="H401" s="43"/>
    </row>
    <row r="402" spans="1:8" ht="15">
      <c r="A402" s="31"/>
      <c r="B402" s="31"/>
      <c r="D402" s="31"/>
      <c r="E402" s="32"/>
      <c r="F402" s="33"/>
      <c r="G402" s="33"/>
      <c r="H402" s="43"/>
    </row>
    <row r="403" spans="1:8" ht="15">
      <c r="A403" s="31"/>
      <c r="B403" s="31"/>
      <c r="D403" s="31"/>
      <c r="E403" s="32"/>
      <c r="F403" s="33"/>
      <c r="G403" s="33"/>
      <c r="H403" s="43"/>
    </row>
    <row r="404" spans="1:8" ht="15">
      <c r="A404" s="31"/>
      <c r="B404" s="31"/>
      <c r="D404" s="31"/>
      <c r="E404" s="32"/>
      <c r="F404" s="33"/>
      <c r="G404" s="33"/>
      <c r="H404" s="43"/>
    </row>
    <row r="405" spans="1:8" ht="15">
      <c r="A405" s="31"/>
      <c r="B405" s="31"/>
      <c r="D405" s="31"/>
      <c r="E405" s="32"/>
      <c r="F405" s="33"/>
      <c r="G405" s="33"/>
      <c r="H405" s="43"/>
    </row>
    <row r="406" spans="1:8" ht="15">
      <c r="A406" s="31"/>
      <c r="B406" s="31"/>
      <c r="D406" s="31"/>
      <c r="E406" s="32"/>
      <c r="F406" s="33"/>
      <c r="G406" s="33"/>
      <c r="H406" s="43"/>
    </row>
    <row r="407" spans="1:8" ht="15">
      <c r="A407" s="31"/>
      <c r="B407" s="31"/>
      <c r="D407" s="31"/>
      <c r="E407" s="32"/>
      <c r="F407" s="33"/>
      <c r="G407" s="33"/>
      <c r="H407" s="43"/>
    </row>
    <row r="408" spans="1:8" ht="15">
      <c r="A408" s="31"/>
      <c r="B408" s="31"/>
      <c r="D408" s="31"/>
      <c r="E408" s="32"/>
      <c r="F408" s="33"/>
      <c r="G408" s="33"/>
      <c r="H408" s="43"/>
    </row>
    <row r="409" spans="1:8" ht="15">
      <c r="A409" s="31"/>
      <c r="B409" s="31"/>
      <c r="D409" s="31"/>
      <c r="E409" s="32"/>
      <c r="F409" s="33"/>
      <c r="G409" s="33"/>
      <c r="H409" s="43"/>
    </row>
    <row r="410" spans="1:8" ht="15">
      <c r="A410" s="31"/>
      <c r="B410" s="31"/>
      <c r="D410" s="31"/>
      <c r="E410" s="32"/>
      <c r="F410" s="33"/>
      <c r="G410" s="33"/>
      <c r="H410" s="43"/>
    </row>
    <row r="411" spans="1:8" ht="15">
      <c r="A411" s="31"/>
      <c r="B411" s="31"/>
      <c r="D411" s="31"/>
      <c r="E411" s="32"/>
      <c r="F411" s="33"/>
      <c r="G411" s="33"/>
      <c r="H411" s="43"/>
    </row>
    <row r="412" spans="1:8" ht="15">
      <c r="A412" s="31"/>
      <c r="B412" s="31"/>
      <c r="D412" s="31"/>
      <c r="E412" s="32"/>
      <c r="F412" s="33"/>
      <c r="G412" s="33"/>
      <c r="H412" s="43"/>
    </row>
    <row r="413" spans="1:8" ht="15">
      <c r="A413" s="31"/>
      <c r="B413" s="31"/>
      <c r="D413" s="31"/>
      <c r="E413" s="32"/>
      <c r="F413" s="33"/>
      <c r="G413" s="33"/>
      <c r="H413" s="43"/>
    </row>
    <row r="414" spans="1:8" ht="15">
      <c r="A414" s="31"/>
      <c r="B414" s="31"/>
      <c r="D414" s="31"/>
      <c r="E414" s="32"/>
      <c r="F414" s="33"/>
      <c r="G414" s="33"/>
      <c r="H414" s="43"/>
    </row>
    <row r="415" spans="1:8" ht="15">
      <c r="A415" s="31"/>
      <c r="B415" s="31"/>
      <c r="D415" s="31"/>
      <c r="E415" s="32"/>
      <c r="F415" s="33"/>
      <c r="G415" s="33"/>
      <c r="H415" s="43"/>
    </row>
    <row r="416" spans="1:8" ht="15">
      <c r="A416" s="31"/>
      <c r="B416" s="31"/>
      <c r="D416" s="31"/>
      <c r="E416" s="32"/>
      <c r="F416" s="33"/>
      <c r="G416" s="33"/>
      <c r="H416" s="43"/>
    </row>
    <row r="417" spans="1:8" ht="15">
      <c r="A417" s="31"/>
      <c r="B417" s="31"/>
      <c r="D417" s="31"/>
      <c r="E417" s="32"/>
      <c r="F417" s="33"/>
      <c r="G417" s="33"/>
      <c r="H417" s="43"/>
    </row>
    <row r="418" spans="1:8" ht="15">
      <c r="A418" s="31"/>
      <c r="B418" s="31"/>
      <c r="D418" s="31"/>
      <c r="E418" s="32"/>
      <c r="F418" s="33"/>
      <c r="G418" s="33"/>
      <c r="H418" s="43"/>
    </row>
    <row r="419" spans="1:8" ht="15">
      <c r="A419" s="31"/>
      <c r="B419" s="31"/>
      <c r="D419" s="31"/>
      <c r="E419" s="32"/>
      <c r="F419" s="33"/>
      <c r="G419" s="33"/>
      <c r="H419" s="43"/>
    </row>
    <row r="420" spans="1:8" ht="15">
      <c r="A420" s="31"/>
      <c r="B420" s="31"/>
      <c r="D420" s="31"/>
      <c r="E420" s="32"/>
      <c r="F420" s="33"/>
      <c r="G420" s="33"/>
      <c r="H420" s="43"/>
    </row>
    <row r="421" spans="1:8" ht="15">
      <c r="A421" s="31"/>
      <c r="B421" s="31"/>
      <c r="D421" s="31"/>
      <c r="E421" s="32"/>
      <c r="F421" s="33"/>
      <c r="G421" s="33"/>
      <c r="H421" s="43"/>
    </row>
    <row r="422" spans="1:8" ht="15">
      <c r="A422" s="31"/>
      <c r="B422" s="31"/>
      <c r="D422" s="31"/>
      <c r="E422" s="32"/>
      <c r="F422" s="33"/>
      <c r="G422" s="33"/>
      <c r="H422" s="43"/>
    </row>
    <row r="423" spans="1:8" ht="15">
      <c r="A423" s="31"/>
      <c r="B423" s="31"/>
      <c r="D423" s="31"/>
      <c r="E423" s="32"/>
      <c r="F423" s="33"/>
      <c r="G423" s="33"/>
      <c r="H423" s="43"/>
    </row>
    <row r="424" spans="1:8" ht="15">
      <c r="A424" s="31"/>
      <c r="B424" s="31"/>
      <c r="D424" s="31"/>
      <c r="E424" s="32"/>
      <c r="F424" s="33"/>
      <c r="G424" s="33"/>
      <c r="H424" s="43"/>
    </row>
    <row r="425" spans="1:8" ht="15">
      <c r="A425" s="31"/>
      <c r="B425" s="31"/>
      <c r="D425" s="31"/>
      <c r="E425" s="32"/>
      <c r="F425" s="33"/>
      <c r="G425" s="33"/>
      <c r="H425" s="43"/>
    </row>
    <row r="426" spans="1:8" ht="15">
      <c r="A426" s="31"/>
      <c r="B426" s="31"/>
      <c r="D426" s="31"/>
      <c r="E426" s="32"/>
      <c r="F426" s="33"/>
      <c r="G426" s="33"/>
      <c r="H426" s="43"/>
    </row>
    <row r="427" spans="1:8" ht="15">
      <c r="A427" s="31"/>
      <c r="B427" s="31"/>
      <c r="D427" s="31"/>
      <c r="E427" s="32"/>
      <c r="F427" s="33"/>
      <c r="G427" s="33"/>
      <c r="H427" s="43"/>
    </row>
    <row r="428" spans="1:8" ht="15">
      <c r="A428" s="31"/>
      <c r="B428" s="31"/>
      <c r="D428" s="31"/>
      <c r="E428" s="32"/>
      <c r="F428" s="33"/>
      <c r="G428" s="33"/>
      <c r="H428" s="43"/>
    </row>
    <row r="429" spans="1:8" ht="15">
      <c r="A429" s="31"/>
      <c r="B429" s="31"/>
      <c r="D429" s="31"/>
      <c r="E429" s="32"/>
      <c r="F429" s="33"/>
      <c r="G429" s="33"/>
      <c r="H429" s="43"/>
    </row>
    <row r="430" spans="1:8" ht="15">
      <c r="A430" s="31"/>
      <c r="B430" s="31"/>
      <c r="D430" s="31"/>
      <c r="E430" s="32"/>
      <c r="F430" s="33"/>
      <c r="G430" s="33"/>
      <c r="H430" s="43"/>
    </row>
    <row r="431" spans="1:8" ht="15">
      <c r="A431" s="31"/>
      <c r="B431" s="31"/>
      <c r="D431" s="31"/>
      <c r="E431" s="32"/>
      <c r="F431" s="33"/>
      <c r="G431" s="33"/>
      <c r="H431" s="43"/>
    </row>
    <row r="432" spans="1:8" ht="15">
      <c r="A432" s="31"/>
      <c r="B432" s="31"/>
      <c r="D432" s="31"/>
      <c r="E432" s="32"/>
      <c r="F432" s="33"/>
      <c r="G432" s="33"/>
      <c r="H432" s="43"/>
    </row>
    <row r="433" spans="1:8" ht="15">
      <c r="A433" s="31"/>
      <c r="B433" s="31"/>
      <c r="D433" s="31"/>
      <c r="E433" s="32"/>
      <c r="F433" s="33"/>
      <c r="G433" s="33"/>
      <c r="H433" s="43"/>
    </row>
    <row r="434" spans="1:8" ht="15">
      <c r="A434" s="31"/>
      <c r="B434" s="31"/>
      <c r="D434" s="31"/>
      <c r="E434" s="32"/>
      <c r="F434" s="33"/>
      <c r="G434" s="33"/>
      <c r="H434" s="43"/>
    </row>
    <row r="435" spans="1:8" ht="15">
      <c r="A435" s="31"/>
      <c r="B435" s="31"/>
      <c r="D435" s="31"/>
      <c r="E435" s="32"/>
      <c r="F435" s="33"/>
      <c r="G435" s="33"/>
      <c r="H435" s="43"/>
    </row>
    <row r="436" spans="1:8" ht="15">
      <c r="A436" s="31"/>
      <c r="B436" s="31"/>
      <c r="D436" s="31"/>
      <c r="E436" s="32"/>
      <c r="F436" s="33"/>
      <c r="G436" s="33"/>
      <c r="H436" s="43"/>
    </row>
    <row r="437" spans="1:8" ht="15">
      <c r="A437" s="31"/>
      <c r="B437" s="31"/>
      <c r="D437" s="31"/>
      <c r="E437" s="32"/>
      <c r="F437" s="33"/>
      <c r="G437" s="33"/>
      <c r="H437" s="43"/>
    </row>
    <row r="438" spans="1:8" ht="15">
      <c r="A438" s="31"/>
      <c r="B438" s="31"/>
      <c r="D438" s="31"/>
      <c r="E438" s="32"/>
      <c r="F438" s="33"/>
      <c r="G438" s="33"/>
      <c r="H438" s="43"/>
    </row>
    <row r="439" spans="1:8" ht="15">
      <c r="A439" s="31"/>
      <c r="B439" s="31"/>
      <c r="D439" s="31"/>
      <c r="E439" s="32"/>
      <c r="F439" s="33"/>
      <c r="G439" s="33"/>
      <c r="H439" s="43"/>
    </row>
    <row r="440" spans="1:8" ht="15">
      <c r="A440" s="31"/>
      <c r="B440" s="31"/>
      <c r="D440" s="31"/>
      <c r="E440" s="32"/>
      <c r="F440" s="33"/>
      <c r="G440" s="33"/>
      <c r="H440" s="43"/>
    </row>
    <row r="441" spans="1:8" ht="15">
      <c r="A441" s="31"/>
      <c r="B441" s="31"/>
      <c r="D441" s="31"/>
      <c r="E441" s="32"/>
      <c r="F441" s="33"/>
      <c r="G441" s="33"/>
      <c r="H441" s="43"/>
    </row>
    <row r="442" spans="1:8" ht="15">
      <c r="A442" s="31"/>
      <c r="B442" s="31"/>
      <c r="D442" s="31"/>
      <c r="E442" s="32"/>
      <c r="F442" s="33"/>
      <c r="G442" s="33"/>
      <c r="H442" s="43"/>
    </row>
    <row r="443" spans="1:8" ht="15">
      <c r="A443" s="31"/>
      <c r="B443" s="31"/>
      <c r="D443" s="31"/>
      <c r="E443" s="32"/>
      <c r="F443" s="33"/>
      <c r="G443" s="33"/>
      <c r="H443" s="43"/>
    </row>
    <row r="444" spans="1:8" ht="15">
      <c r="A444" s="31"/>
      <c r="B444" s="31"/>
      <c r="D444" s="31"/>
      <c r="E444" s="32"/>
      <c r="F444" s="33"/>
      <c r="G444" s="33"/>
      <c r="H444" s="43"/>
    </row>
    <row r="445" spans="1:8" ht="15">
      <c r="A445" s="31"/>
      <c r="B445" s="31"/>
      <c r="D445" s="31"/>
      <c r="E445" s="32"/>
      <c r="F445" s="33"/>
      <c r="G445" s="33"/>
      <c r="H445" s="43"/>
    </row>
    <row r="446" spans="1:8" ht="15">
      <c r="A446" s="31"/>
      <c r="B446" s="31"/>
      <c r="D446" s="31"/>
      <c r="E446" s="32"/>
      <c r="F446" s="33"/>
      <c r="G446" s="33"/>
      <c r="H446" s="43"/>
    </row>
    <row r="447" spans="1:8" ht="15">
      <c r="A447" s="31"/>
      <c r="B447" s="31"/>
      <c r="D447" s="31"/>
      <c r="E447" s="32"/>
      <c r="F447" s="33"/>
      <c r="G447" s="33"/>
      <c r="H447" s="43"/>
    </row>
    <row r="448" spans="1:8" ht="15">
      <c r="A448" s="31"/>
      <c r="B448" s="31"/>
      <c r="D448" s="31"/>
      <c r="E448" s="32"/>
      <c r="F448" s="33"/>
      <c r="G448" s="33"/>
      <c r="H448" s="43"/>
    </row>
    <row r="449" spans="1:8" ht="15">
      <c r="A449" s="31"/>
      <c r="B449" s="31"/>
      <c r="D449" s="31"/>
      <c r="E449" s="32"/>
      <c r="F449" s="33"/>
      <c r="G449" s="33"/>
      <c r="H449" s="43"/>
    </row>
    <row r="450" spans="1:8" ht="15">
      <c r="A450" s="31"/>
      <c r="B450" s="31"/>
      <c r="D450" s="31"/>
      <c r="E450" s="32"/>
      <c r="F450" s="33"/>
      <c r="G450" s="33"/>
      <c r="H450" s="43"/>
    </row>
    <row r="451" spans="1:8" ht="15">
      <c r="A451" s="31"/>
      <c r="B451" s="31"/>
      <c r="D451" s="31"/>
      <c r="E451" s="32"/>
      <c r="F451" s="33"/>
      <c r="G451" s="33"/>
      <c r="H451" s="43"/>
    </row>
    <row r="452" spans="1:8" ht="15">
      <c r="A452" s="31"/>
      <c r="B452" s="31"/>
      <c r="D452" s="31"/>
      <c r="E452" s="32"/>
      <c r="F452" s="33"/>
      <c r="G452" s="33"/>
      <c r="H452" s="43"/>
    </row>
    <row r="453" spans="1:8" ht="15">
      <c r="A453" s="31"/>
      <c r="B453" s="31"/>
      <c r="D453" s="31"/>
      <c r="E453" s="32"/>
      <c r="F453" s="33"/>
      <c r="G453" s="33"/>
      <c r="H453" s="43"/>
    </row>
    <row r="454" spans="1:8" ht="15">
      <c r="A454" s="31"/>
      <c r="B454" s="31"/>
      <c r="D454" s="31"/>
      <c r="E454" s="32"/>
      <c r="F454" s="33"/>
      <c r="G454" s="33"/>
      <c r="H454" s="43"/>
    </row>
    <row r="455" spans="1:8" ht="15">
      <c r="A455" s="31"/>
      <c r="B455" s="31"/>
      <c r="D455" s="31"/>
      <c r="E455" s="32"/>
      <c r="F455" s="33"/>
      <c r="G455" s="33"/>
      <c r="H455" s="43"/>
    </row>
    <row r="456" spans="1:8" ht="15">
      <c r="A456" s="31"/>
      <c r="B456" s="31"/>
      <c r="D456" s="31"/>
      <c r="E456" s="32"/>
      <c r="F456" s="33"/>
      <c r="G456" s="33"/>
      <c r="H456" s="43"/>
    </row>
    <row r="457" spans="1:8" ht="15">
      <c r="A457" s="31"/>
      <c r="B457" s="31"/>
      <c r="D457" s="31"/>
      <c r="E457" s="32"/>
      <c r="F457" s="33"/>
      <c r="G457" s="33"/>
      <c r="H457" s="43"/>
    </row>
    <row r="458" spans="1:8" ht="15">
      <c r="A458" s="31"/>
      <c r="B458" s="31"/>
      <c r="D458" s="31"/>
      <c r="E458" s="32"/>
      <c r="F458" s="33"/>
      <c r="G458" s="33"/>
      <c r="H458" s="43"/>
    </row>
    <row r="459" spans="1:8" ht="15">
      <c r="A459" s="31"/>
      <c r="B459" s="31"/>
      <c r="D459" s="31"/>
      <c r="E459" s="32"/>
      <c r="F459" s="33"/>
      <c r="G459" s="33"/>
      <c r="H459" s="43"/>
    </row>
    <row r="460" spans="1:8" ht="15">
      <c r="A460" s="31"/>
      <c r="B460" s="31"/>
      <c r="D460" s="31"/>
      <c r="E460" s="32"/>
      <c r="F460" s="33"/>
      <c r="G460" s="33"/>
      <c r="H460" s="43"/>
    </row>
    <row r="461" spans="1:8" ht="15">
      <c r="A461" s="31"/>
      <c r="B461" s="31"/>
      <c r="D461" s="31"/>
      <c r="E461" s="32"/>
      <c r="F461" s="33"/>
      <c r="G461" s="33"/>
      <c r="H461" s="43"/>
    </row>
    <row r="462" spans="1:8" ht="15">
      <c r="A462" s="31"/>
      <c r="B462" s="31"/>
      <c r="D462" s="31"/>
      <c r="E462" s="32"/>
      <c r="F462" s="33"/>
      <c r="G462" s="33"/>
      <c r="H462" s="43"/>
    </row>
    <row r="463" spans="1:8" ht="15">
      <c r="A463" s="31"/>
      <c r="B463" s="31"/>
      <c r="D463" s="31"/>
      <c r="E463" s="32"/>
      <c r="F463" s="33"/>
      <c r="G463" s="33"/>
      <c r="H463" s="43"/>
    </row>
    <row r="464" spans="1:8" ht="15">
      <c r="A464" s="31"/>
      <c r="B464" s="31"/>
      <c r="D464" s="31"/>
      <c r="E464" s="32"/>
      <c r="F464" s="33"/>
      <c r="G464" s="33"/>
      <c r="H464" s="43"/>
    </row>
    <row r="465" spans="1:8" ht="15">
      <c r="A465" s="31"/>
      <c r="B465" s="31"/>
      <c r="D465" s="31"/>
      <c r="E465" s="32"/>
      <c r="F465" s="33"/>
      <c r="G465" s="33"/>
      <c r="H465" s="43"/>
    </row>
    <row r="466" spans="1:8" ht="15">
      <c r="A466" s="31"/>
      <c r="B466" s="31"/>
      <c r="D466" s="31"/>
      <c r="E466" s="32"/>
      <c r="F466" s="33"/>
      <c r="G466" s="33"/>
      <c r="H466" s="43"/>
    </row>
    <row r="467" spans="1:8" ht="15">
      <c r="A467" s="31"/>
      <c r="B467" s="31"/>
      <c r="D467" s="31"/>
      <c r="E467" s="32"/>
      <c r="F467" s="33"/>
      <c r="G467" s="33"/>
      <c r="H467" s="43"/>
    </row>
    <row r="468" spans="1:8" ht="15">
      <c r="A468" s="31"/>
      <c r="B468" s="31"/>
      <c r="D468" s="31"/>
      <c r="E468" s="32"/>
      <c r="F468" s="33"/>
      <c r="G468" s="33"/>
      <c r="H468" s="43"/>
    </row>
    <row r="469" spans="1:8" ht="15">
      <c r="A469" s="31"/>
      <c r="B469" s="31"/>
      <c r="D469" s="31"/>
      <c r="E469" s="32"/>
      <c r="F469" s="33"/>
      <c r="G469" s="33"/>
      <c r="H469" s="43"/>
    </row>
    <row r="470" spans="1:8" ht="15">
      <c r="A470" s="31"/>
      <c r="B470" s="31"/>
      <c r="D470" s="31"/>
      <c r="E470" s="32"/>
      <c r="F470" s="33"/>
      <c r="G470" s="33"/>
      <c r="H470" s="43"/>
    </row>
    <row r="471" spans="1:8" ht="15">
      <c r="A471" s="31"/>
      <c r="B471" s="31"/>
      <c r="D471" s="31"/>
      <c r="E471" s="32"/>
      <c r="F471" s="33"/>
      <c r="G471" s="33"/>
      <c r="H471" s="43"/>
    </row>
    <row r="472" spans="1:8" ht="15">
      <c r="A472" s="31"/>
      <c r="B472" s="31"/>
      <c r="D472" s="31"/>
      <c r="E472" s="32"/>
      <c r="F472" s="33"/>
      <c r="G472" s="33"/>
      <c r="H472" s="43"/>
    </row>
    <row r="473" spans="1:8" ht="15">
      <c r="A473" s="31"/>
      <c r="B473" s="31"/>
      <c r="D473" s="31"/>
      <c r="E473" s="32"/>
      <c r="F473" s="33"/>
      <c r="G473" s="33"/>
      <c r="H473" s="43"/>
    </row>
    <row r="474" spans="1:8" ht="15">
      <c r="A474" s="31"/>
      <c r="B474" s="31"/>
      <c r="D474" s="31"/>
      <c r="E474" s="32"/>
      <c r="F474" s="33"/>
      <c r="G474" s="33"/>
      <c r="H474" s="43"/>
    </row>
    <row r="475" spans="1:8" ht="15">
      <c r="A475" s="31"/>
      <c r="B475" s="31"/>
      <c r="D475" s="31"/>
      <c r="E475" s="32"/>
      <c r="F475" s="33"/>
      <c r="G475" s="33"/>
      <c r="H475" s="43"/>
    </row>
    <row r="476" spans="1:8" ht="15">
      <c r="A476" s="31"/>
      <c r="B476" s="31"/>
      <c r="D476" s="31"/>
      <c r="E476" s="32"/>
      <c r="F476" s="33"/>
      <c r="G476" s="33"/>
      <c r="H476" s="43"/>
    </row>
    <row r="477" spans="1:8" ht="15">
      <c r="A477" s="31"/>
      <c r="B477" s="31"/>
      <c r="D477" s="31"/>
      <c r="E477" s="32"/>
      <c r="F477" s="33"/>
      <c r="G477" s="33"/>
      <c r="H477" s="43"/>
    </row>
    <row r="478" spans="1:8" ht="15">
      <c r="A478" s="31"/>
      <c r="B478" s="31"/>
      <c r="D478" s="31"/>
      <c r="E478" s="32"/>
      <c r="F478" s="33"/>
      <c r="G478" s="33"/>
      <c r="H478" s="43"/>
    </row>
    <row r="479" spans="1:8" ht="15">
      <c r="A479" s="31"/>
      <c r="B479" s="31"/>
      <c r="D479" s="31"/>
      <c r="E479" s="32"/>
      <c r="F479" s="33"/>
      <c r="G479" s="33"/>
      <c r="H479" s="43"/>
    </row>
    <row r="480" spans="1:8" ht="15">
      <c r="A480" s="31"/>
      <c r="B480" s="31"/>
      <c r="D480" s="31"/>
      <c r="E480" s="32"/>
      <c r="F480" s="33"/>
      <c r="G480" s="33"/>
      <c r="H480" s="43"/>
    </row>
    <row r="481" spans="1:8" ht="15">
      <c r="A481" s="31"/>
      <c r="B481" s="31"/>
      <c r="D481" s="31"/>
      <c r="E481" s="32"/>
      <c r="F481" s="33"/>
      <c r="G481" s="33"/>
      <c r="H481" s="43"/>
    </row>
    <row r="482" spans="1:8" ht="15">
      <c r="A482" s="31"/>
      <c r="B482" s="31"/>
      <c r="D482" s="31"/>
      <c r="E482" s="32"/>
      <c r="F482" s="33"/>
      <c r="G482" s="33"/>
      <c r="H482" s="43"/>
    </row>
    <row r="483" spans="1:8" ht="15">
      <c r="A483" s="31"/>
      <c r="B483" s="31"/>
      <c r="D483" s="31"/>
      <c r="E483" s="32"/>
      <c r="F483" s="33"/>
      <c r="G483" s="33"/>
      <c r="H483" s="43"/>
    </row>
    <row r="484" spans="1:8" ht="15">
      <c r="A484" s="31"/>
      <c r="B484" s="31"/>
      <c r="D484" s="31"/>
      <c r="E484" s="32"/>
      <c r="F484" s="33"/>
      <c r="G484" s="33"/>
      <c r="H484" s="43"/>
    </row>
    <row r="485" spans="1:8" ht="15">
      <c r="A485" s="31"/>
      <c r="B485" s="31"/>
      <c r="D485" s="31"/>
      <c r="E485" s="32"/>
      <c r="F485" s="33"/>
      <c r="G485" s="33"/>
      <c r="H485" s="43"/>
    </row>
    <row r="486" spans="1:8" ht="15">
      <c r="A486" s="31"/>
      <c r="B486" s="31"/>
      <c r="D486" s="31"/>
      <c r="E486" s="32"/>
      <c r="F486" s="33"/>
      <c r="G486" s="33"/>
      <c r="H486" s="43"/>
    </row>
    <row r="487" spans="1:8" ht="15">
      <c r="A487" s="31"/>
      <c r="B487" s="31"/>
      <c r="D487" s="31"/>
      <c r="E487" s="32"/>
      <c r="F487" s="33"/>
      <c r="G487" s="33"/>
      <c r="H487" s="43"/>
    </row>
    <row r="488" spans="1:8" ht="15">
      <c r="A488" s="31"/>
      <c r="B488" s="31"/>
      <c r="D488" s="31"/>
      <c r="E488" s="32"/>
      <c r="F488" s="33"/>
      <c r="G488" s="33"/>
      <c r="H488" s="43"/>
    </row>
    <row r="489" spans="1:8" ht="15">
      <c r="A489" s="31"/>
      <c r="B489" s="31"/>
      <c r="D489" s="31"/>
      <c r="E489" s="32"/>
      <c r="F489" s="33"/>
      <c r="G489" s="33"/>
      <c r="H489" s="43"/>
    </row>
    <row r="490" spans="1:8" ht="15">
      <c r="A490" s="31"/>
      <c r="B490" s="31"/>
      <c r="D490" s="31"/>
      <c r="E490" s="32"/>
      <c r="F490" s="33"/>
      <c r="G490" s="33"/>
      <c r="H490" s="43"/>
    </row>
    <row r="491" spans="1:8" ht="15">
      <c r="A491" s="31"/>
      <c r="B491" s="31"/>
      <c r="D491" s="31"/>
      <c r="E491" s="32"/>
      <c r="F491" s="33"/>
      <c r="G491" s="33"/>
      <c r="H491" s="43"/>
    </row>
    <row r="492" spans="1:8" ht="15">
      <c r="A492" s="31"/>
      <c r="B492" s="31"/>
      <c r="D492" s="31"/>
      <c r="E492" s="32"/>
      <c r="F492" s="33"/>
      <c r="G492" s="33"/>
      <c r="H492" s="43"/>
    </row>
    <row r="493" spans="1:8" ht="15">
      <c r="A493" s="31"/>
      <c r="B493" s="31"/>
      <c r="D493" s="31"/>
      <c r="E493" s="32"/>
      <c r="F493" s="33"/>
      <c r="G493" s="33"/>
      <c r="H493" s="43"/>
    </row>
    <row r="494" spans="1:8" ht="15">
      <c r="A494" s="31"/>
      <c r="B494" s="31"/>
      <c r="D494" s="31"/>
      <c r="E494" s="32"/>
      <c r="F494" s="33"/>
      <c r="G494" s="33"/>
      <c r="H494" s="43"/>
    </row>
    <row r="495" spans="1:8" ht="15">
      <c r="A495" s="31"/>
      <c r="B495" s="31"/>
      <c r="D495" s="31"/>
      <c r="E495" s="32"/>
      <c r="F495" s="33"/>
      <c r="G495" s="33"/>
      <c r="H495" s="43"/>
    </row>
    <row r="496" spans="1:8" ht="15">
      <c r="A496" s="31"/>
      <c r="B496" s="31"/>
      <c r="D496" s="31"/>
      <c r="E496" s="32"/>
      <c r="F496" s="33"/>
      <c r="G496" s="33"/>
      <c r="H496" s="43"/>
    </row>
    <row r="497" spans="1:8" ht="15">
      <c r="A497" s="31"/>
      <c r="B497" s="31"/>
      <c r="D497" s="31"/>
      <c r="E497" s="32"/>
      <c r="F497" s="33"/>
      <c r="G497" s="33"/>
      <c r="H497" s="43"/>
    </row>
    <row r="498" spans="1:8" ht="15">
      <c r="A498" s="31"/>
      <c r="B498" s="31"/>
      <c r="D498" s="31"/>
      <c r="E498" s="32"/>
      <c r="F498" s="33"/>
      <c r="G498" s="33"/>
      <c r="H498" s="43"/>
    </row>
    <row r="499" spans="1:8" ht="15">
      <c r="A499" s="31"/>
      <c r="B499" s="31"/>
      <c r="D499" s="31"/>
      <c r="E499" s="32"/>
      <c r="F499" s="33"/>
      <c r="G499" s="33"/>
      <c r="H499" s="43"/>
    </row>
    <row r="500" spans="1:8" ht="15">
      <c r="A500" s="31"/>
      <c r="B500" s="31"/>
      <c r="D500" s="31"/>
      <c r="E500" s="32"/>
      <c r="F500" s="33"/>
      <c r="G500" s="33"/>
      <c r="H500" s="43"/>
    </row>
    <row r="501" spans="1:8" ht="15">
      <c r="A501" s="31"/>
      <c r="B501" s="31"/>
      <c r="D501" s="31"/>
      <c r="E501" s="32"/>
      <c r="F501" s="33"/>
      <c r="G501" s="33"/>
      <c r="H501" s="43"/>
    </row>
    <row r="502" spans="1:8" ht="15">
      <c r="A502" s="31"/>
      <c r="B502" s="31"/>
      <c r="D502" s="31"/>
      <c r="E502" s="32"/>
      <c r="F502" s="33"/>
      <c r="G502" s="33"/>
      <c r="H502" s="43"/>
    </row>
    <row r="503" spans="1:8" ht="15">
      <c r="A503" s="31"/>
      <c r="B503" s="31"/>
      <c r="D503" s="31"/>
      <c r="E503" s="32"/>
      <c r="F503" s="33"/>
      <c r="G503" s="33"/>
      <c r="H503" s="43"/>
    </row>
    <row r="504" spans="1:8" ht="15">
      <c r="A504" s="31"/>
      <c r="B504" s="31"/>
      <c r="D504" s="31"/>
      <c r="E504" s="32"/>
      <c r="F504" s="33"/>
      <c r="G504" s="33"/>
      <c r="H504" s="43"/>
    </row>
    <row r="505" spans="1:8" ht="15">
      <c r="A505" s="31"/>
      <c r="B505" s="31"/>
      <c r="D505" s="31"/>
      <c r="E505" s="32"/>
      <c r="F505" s="33"/>
      <c r="G505" s="33"/>
      <c r="H505" s="43"/>
    </row>
    <row r="506" spans="1:8" ht="15">
      <c r="A506" s="31"/>
      <c r="B506" s="31"/>
      <c r="D506" s="31"/>
      <c r="E506" s="32"/>
      <c r="F506" s="33"/>
      <c r="G506" s="33"/>
      <c r="H506" s="43"/>
    </row>
    <row r="507" spans="1:8" ht="15">
      <c r="A507" s="31"/>
      <c r="B507" s="31"/>
      <c r="D507" s="31"/>
      <c r="E507" s="32"/>
      <c r="F507" s="33"/>
      <c r="G507" s="33"/>
      <c r="H507" s="43"/>
    </row>
    <row r="508" spans="1:8" ht="15">
      <c r="A508" s="31"/>
      <c r="B508" s="31"/>
      <c r="D508" s="31"/>
      <c r="E508" s="32"/>
      <c r="F508" s="33"/>
      <c r="G508" s="33"/>
      <c r="H508" s="43"/>
    </row>
    <row r="509" spans="1:8" ht="15">
      <c r="A509" s="31"/>
      <c r="B509" s="31"/>
      <c r="D509" s="31"/>
      <c r="E509" s="32"/>
      <c r="F509" s="33"/>
      <c r="G509" s="33"/>
      <c r="H509" s="43"/>
    </row>
    <row r="510" spans="1:8" ht="15">
      <c r="A510" s="31"/>
      <c r="B510" s="31"/>
      <c r="D510" s="31"/>
      <c r="E510" s="32"/>
      <c r="F510" s="33"/>
      <c r="G510" s="33"/>
      <c r="H510" s="43"/>
    </row>
    <row r="511" spans="1:8" ht="15">
      <c r="A511" s="31"/>
      <c r="B511" s="31"/>
      <c r="D511" s="31"/>
      <c r="E511" s="32"/>
      <c r="F511" s="33"/>
      <c r="G511" s="33"/>
      <c r="H511" s="43"/>
    </row>
    <row r="512" spans="1:8" ht="15">
      <c r="A512" s="31"/>
      <c r="B512" s="31"/>
      <c r="D512" s="31"/>
      <c r="E512" s="32"/>
      <c r="F512" s="33"/>
      <c r="G512" s="33"/>
      <c r="H512" s="43"/>
    </row>
    <row r="513" spans="1:8" ht="15">
      <c r="A513" s="31"/>
      <c r="B513" s="31"/>
      <c r="D513" s="31"/>
      <c r="E513" s="32"/>
      <c r="F513" s="33"/>
      <c r="G513" s="33"/>
      <c r="H513" s="43"/>
    </row>
    <row r="514" spans="1:8" ht="15">
      <c r="A514" s="31"/>
      <c r="B514" s="31"/>
      <c r="D514" s="31"/>
      <c r="E514" s="32"/>
      <c r="F514" s="33"/>
      <c r="G514" s="33"/>
      <c r="H514" s="43"/>
    </row>
    <row r="515" spans="1:8" ht="15">
      <c r="A515" s="31"/>
      <c r="B515" s="31"/>
      <c r="D515" s="31"/>
      <c r="E515" s="32"/>
      <c r="F515" s="33"/>
      <c r="G515" s="33"/>
      <c r="H515" s="43"/>
    </row>
    <row r="516" spans="1:8" ht="15">
      <c r="A516" s="31"/>
      <c r="B516" s="31"/>
      <c r="D516" s="31"/>
      <c r="E516" s="32"/>
      <c r="F516" s="33"/>
      <c r="G516" s="33"/>
      <c r="H516" s="43"/>
    </row>
    <row r="517" spans="1:8" ht="15">
      <c r="A517" s="31"/>
      <c r="B517" s="31"/>
      <c r="D517" s="31"/>
      <c r="E517" s="32"/>
      <c r="F517" s="33"/>
      <c r="G517" s="33"/>
      <c r="H517" s="43"/>
    </row>
    <row r="518" spans="1:8" ht="15">
      <c r="A518" s="31"/>
      <c r="B518" s="31"/>
      <c r="D518" s="31"/>
      <c r="E518" s="32"/>
      <c r="F518" s="33"/>
      <c r="G518" s="33"/>
      <c r="H518" s="43"/>
    </row>
    <row r="519" spans="1:8" ht="15">
      <c r="A519" s="31"/>
      <c r="B519" s="31"/>
      <c r="D519" s="31"/>
      <c r="E519" s="32"/>
      <c r="F519" s="33"/>
      <c r="G519" s="33"/>
      <c r="H519" s="43"/>
    </row>
    <row r="520" spans="1:8" ht="15">
      <c r="A520" s="31"/>
      <c r="B520" s="31"/>
      <c r="D520" s="31"/>
      <c r="E520" s="32"/>
      <c r="F520" s="33"/>
      <c r="G520" s="33"/>
      <c r="H520" s="43"/>
    </row>
    <row r="521" spans="1:8" ht="15">
      <c r="A521" s="31"/>
      <c r="B521" s="31"/>
      <c r="D521" s="31"/>
      <c r="E521" s="32"/>
      <c r="F521" s="33"/>
      <c r="G521" s="33"/>
      <c r="H521" s="43"/>
    </row>
    <row r="522" spans="1:8" ht="15">
      <c r="A522" s="31"/>
      <c r="B522" s="31"/>
      <c r="D522" s="31"/>
      <c r="E522" s="32"/>
      <c r="F522" s="33"/>
      <c r="G522" s="33"/>
      <c r="H522" s="43"/>
    </row>
    <row r="523" spans="1:8" ht="15">
      <c r="A523" s="31"/>
      <c r="B523" s="31"/>
      <c r="D523" s="31"/>
      <c r="E523" s="32"/>
      <c r="F523" s="33"/>
      <c r="G523" s="33"/>
      <c r="H523" s="43"/>
    </row>
    <row r="524" spans="1:8" ht="15">
      <c r="A524" s="31"/>
      <c r="B524" s="31"/>
      <c r="D524" s="31"/>
      <c r="E524" s="32"/>
      <c r="F524" s="33"/>
      <c r="G524" s="33"/>
      <c r="H524" s="43"/>
    </row>
    <row r="525" spans="1:8" ht="15">
      <c r="A525" s="31"/>
      <c r="B525" s="31"/>
      <c r="D525" s="31"/>
      <c r="E525" s="32"/>
      <c r="F525" s="33"/>
      <c r="G525" s="33"/>
      <c r="H525" s="43"/>
    </row>
    <row r="526" spans="1:8" ht="15">
      <c r="A526" s="31"/>
      <c r="B526" s="31"/>
      <c r="D526" s="31"/>
      <c r="E526" s="32"/>
      <c r="F526" s="33"/>
      <c r="G526" s="33"/>
      <c r="H526" s="43"/>
    </row>
    <row r="527" spans="1:8" ht="15">
      <c r="A527" s="31"/>
      <c r="B527" s="31"/>
      <c r="D527" s="31"/>
      <c r="E527" s="32"/>
      <c r="F527" s="33"/>
      <c r="G527" s="33"/>
      <c r="H527" s="43"/>
    </row>
    <row r="528" spans="1:8" ht="15">
      <c r="A528" s="31"/>
      <c r="B528" s="31"/>
      <c r="D528" s="31"/>
      <c r="E528" s="32"/>
      <c r="F528" s="33"/>
      <c r="G528" s="33"/>
      <c r="H528" s="43"/>
    </row>
    <row r="529" spans="1:8" ht="15">
      <c r="A529" s="31"/>
      <c r="B529" s="31"/>
      <c r="D529" s="31"/>
      <c r="E529" s="32"/>
      <c r="F529" s="33"/>
      <c r="G529" s="33"/>
      <c r="H529" s="43"/>
    </row>
    <row r="530" spans="1:8" ht="15">
      <c r="A530" s="31"/>
      <c r="B530" s="31"/>
      <c r="D530" s="31"/>
      <c r="E530" s="32"/>
      <c r="F530" s="33"/>
      <c r="G530" s="33"/>
      <c r="H530" s="43"/>
    </row>
    <row r="531" spans="1:8" ht="15">
      <c r="A531" s="31"/>
      <c r="B531" s="31"/>
      <c r="D531" s="31"/>
      <c r="E531" s="32"/>
      <c r="F531" s="33"/>
      <c r="G531" s="33"/>
      <c r="H531" s="43"/>
    </row>
    <row r="532" spans="1:8" ht="15">
      <c r="A532" s="31"/>
      <c r="B532" s="31"/>
      <c r="D532" s="31"/>
      <c r="E532" s="32"/>
      <c r="F532" s="33"/>
      <c r="G532" s="33"/>
      <c r="H532" s="43"/>
    </row>
    <row r="533" spans="1:8" ht="15">
      <c r="A533" s="31"/>
      <c r="B533" s="31"/>
      <c r="D533" s="31"/>
      <c r="E533" s="32"/>
      <c r="F533" s="33"/>
      <c r="G533" s="33"/>
      <c r="H533" s="43"/>
    </row>
    <row r="534" spans="1:8" ht="15">
      <c r="A534" s="31"/>
      <c r="B534" s="31"/>
      <c r="D534" s="31"/>
      <c r="E534" s="32"/>
      <c r="F534" s="33"/>
      <c r="G534" s="33"/>
      <c r="H534" s="43"/>
    </row>
    <row r="535" spans="1:8" ht="15">
      <c r="A535" s="31"/>
      <c r="B535" s="31"/>
      <c r="D535" s="31"/>
      <c r="E535" s="32"/>
      <c r="F535" s="33"/>
      <c r="G535" s="33"/>
      <c r="H535" s="43"/>
    </row>
    <row r="536" spans="1:8" ht="15">
      <c r="A536" s="31"/>
      <c r="B536" s="31"/>
      <c r="D536" s="31"/>
      <c r="E536" s="32"/>
      <c r="F536" s="33"/>
      <c r="G536" s="33"/>
      <c r="H536" s="43"/>
    </row>
    <row r="537" spans="1:8" ht="15">
      <c r="A537" s="31"/>
      <c r="B537" s="31"/>
      <c r="D537" s="31"/>
      <c r="E537" s="32"/>
      <c r="F537" s="33"/>
      <c r="G537" s="33"/>
      <c r="H537" s="43"/>
    </row>
    <row r="538" spans="1:8" ht="15">
      <c r="A538" s="31"/>
      <c r="B538" s="31"/>
      <c r="D538" s="31"/>
      <c r="E538" s="32"/>
      <c r="F538" s="33"/>
      <c r="G538" s="33"/>
      <c r="H538" s="43"/>
    </row>
    <row r="539" spans="1:8" ht="15">
      <c r="A539" s="31"/>
      <c r="B539" s="31"/>
      <c r="D539" s="31"/>
      <c r="E539" s="32"/>
      <c r="F539" s="33"/>
      <c r="G539" s="33"/>
      <c r="H539" s="43"/>
    </row>
    <row r="540" spans="1:8" ht="15">
      <c r="A540" s="31"/>
      <c r="B540" s="31"/>
      <c r="D540" s="31"/>
      <c r="E540" s="32"/>
      <c r="F540" s="33"/>
      <c r="G540" s="33"/>
      <c r="H540" s="43"/>
    </row>
    <row r="541" spans="1:8" ht="15">
      <c r="A541" s="31"/>
      <c r="B541" s="31"/>
      <c r="D541" s="31"/>
      <c r="E541" s="32"/>
      <c r="F541" s="33"/>
      <c r="G541" s="33"/>
      <c r="H541" s="43"/>
    </row>
    <row r="542" spans="1:8" ht="15">
      <c r="A542" s="31"/>
      <c r="B542" s="31"/>
      <c r="D542" s="31"/>
      <c r="E542" s="32"/>
      <c r="F542" s="33"/>
      <c r="G542" s="33"/>
      <c r="H542" s="43"/>
    </row>
    <row r="543" spans="1:8" ht="15">
      <c r="A543" s="31"/>
      <c r="B543" s="31"/>
      <c r="D543" s="31"/>
      <c r="E543" s="32"/>
      <c r="F543" s="33"/>
      <c r="G543" s="33"/>
      <c r="H543" s="43"/>
    </row>
    <row r="544" spans="1:8" ht="15">
      <c r="A544" s="31"/>
      <c r="B544" s="31"/>
      <c r="D544" s="31"/>
      <c r="E544" s="32"/>
      <c r="F544" s="33"/>
      <c r="G544" s="33"/>
      <c r="H544" s="43"/>
    </row>
    <row r="545" spans="1:8" ht="15">
      <c r="A545" s="31"/>
      <c r="B545" s="31"/>
      <c r="D545" s="31"/>
      <c r="E545" s="32"/>
      <c r="F545" s="33"/>
      <c r="G545" s="33"/>
      <c r="H545" s="43"/>
    </row>
    <row r="546" spans="1:8" ht="15">
      <c r="A546" s="31"/>
      <c r="B546" s="31"/>
      <c r="D546" s="31"/>
      <c r="E546" s="32"/>
      <c r="F546" s="33"/>
      <c r="G546" s="33"/>
      <c r="H546" s="43"/>
    </row>
    <row r="547" spans="1:8" ht="15">
      <c r="A547" s="31"/>
      <c r="B547" s="31"/>
      <c r="D547" s="31"/>
      <c r="E547" s="32"/>
      <c r="F547" s="33"/>
      <c r="G547" s="33"/>
      <c r="H547" s="43"/>
    </row>
    <row r="548" spans="1:8" ht="15">
      <c r="A548" s="31"/>
      <c r="B548" s="31"/>
      <c r="D548" s="31"/>
      <c r="E548" s="32"/>
      <c r="F548" s="33"/>
      <c r="G548" s="33"/>
      <c r="H548" s="43"/>
    </row>
    <row r="549" spans="1:8" ht="15">
      <c r="A549" s="31"/>
      <c r="B549" s="31"/>
      <c r="D549" s="31"/>
      <c r="E549" s="32"/>
      <c r="F549" s="33"/>
      <c r="G549" s="33"/>
      <c r="H549" s="43"/>
    </row>
    <row r="550" spans="1:8" ht="15">
      <c r="A550" s="31"/>
      <c r="B550" s="31"/>
      <c r="D550" s="31"/>
      <c r="E550" s="32"/>
      <c r="F550" s="33"/>
      <c r="G550" s="33"/>
      <c r="H550" s="43"/>
    </row>
    <row r="551" spans="1:8" ht="15">
      <c r="A551" s="31"/>
      <c r="B551" s="31"/>
      <c r="D551" s="31"/>
      <c r="E551" s="32"/>
      <c r="F551" s="33"/>
      <c r="G551" s="33"/>
      <c r="H551" s="43"/>
    </row>
    <row r="552" spans="1:8" ht="15">
      <c r="A552" s="31"/>
      <c r="B552" s="31"/>
      <c r="D552" s="31"/>
      <c r="E552" s="32"/>
      <c r="F552" s="33"/>
      <c r="G552" s="33"/>
      <c r="H552" s="43"/>
    </row>
    <row r="553" spans="1:8" ht="15">
      <c r="A553" s="31"/>
      <c r="B553" s="31"/>
      <c r="D553" s="31"/>
      <c r="E553" s="32"/>
      <c r="F553" s="33"/>
      <c r="G553" s="33"/>
      <c r="H553" s="43"/>
    </row>
    <row r="554" spans="1:8" ht="15">
      <c r="A554" s="31"/>
      <c r="B554" s="31"/>
      <c r="D554" s="31"/>
      <c r="E554" s="32"/>
      <c r="F554" s="33"/>
      <c r="G554" s="33"/>
      <c r="H554" s="43"/>
    </row>
    <row r="555" spans="1:8" ht="15">
      <c r="A555" s="31"/>
      <c r="B555" s="31"/>
      <c r="D555" s="31"/>
      <c r="E555" s="32"/>
      <c r="F555" s="33"/>
      <c r="G555" s="33"/>
      <c r="H555" s="43"/>
    </row>
    <row r="556" spans="1:8" ht="15">
      <c r="A556" s="31"/>
      <c r="B556" s="31"/>
      <c r="D556" s="31"/>
      <c r="E556" s="32"/>
      <c r="F556" s="33"/>
      <c r="G556" s="33"/>
      <c r="H556" s="43"/>
    </row>
    <row r="557" spans="1:8" ht="15">
      <c r="A557" s="31"/>
      <c r="B557" s="31"/>
      <c r="D557" s="31"/>
      <c r="E557" s="32"/>
      <c r="F557" s="33"/>
      <c r="G557" s="33"/>
      <c r="H557" s="43"/>
    </row>
    <row r="558" spans="1:8" ht="15">
      <c r="A558" s="31"/>
      <c r="B558" s="31"/>
      <c r="D558" s="31"/>
      <c r="E558" s="32"/>
      <c r="F558" s="33"/>
      <c r="G558" s="33"/>
      <c r="H558" s="43"/>
    </row>
    <row r="559" spans="1:8" ht="15">
      <c r="A559" s="31"/>
      <c r="B559" s="31"/>
      <c r="D559" s="31"/>
      <c r="E559" s="32"/>
      <c r="F559" s="33"/>
      <c r="G559" s="33"/>
      <c r="H559" s="43"/>
    </row>
    <row r="560" spans="1:8" ht="15">
      <c r="A560" s="31"/>
      <c r="B560" s="31"/>
      <c r="D560" s="31"/>
      <c r="E560" s="32"/>
      <c r="F560" s="33"/>
      <c r="G560" s="33"/>
      <c r="H560" s="43"/>
    </row>
    <row r="561" spans="1:8" ht="15">
      <c r="A561" s="31"/>
      <c r="B561" s="31"/>
      <c r="D561" s="31"/>
      <c r="E561" s="32"/>
      <c r="F561" s="33"/>
      <c r="G561" s="33"/>
      <c r="H561" s="43"/>
    </row>
    <row r="562" spans="1:8" ht="15">
      <c r="A562" s="31"/>
      <c r="B562" s="31"/>
      <c r="D562" s="31"/>
      <c r="E562" s="32"/>
      <c r="F562" s="33"/>
      <c r="G562" s="33"/>
      <c r="H562" s="43"/>
    </row>
    <row r="563" spans="1:8" ht="15">
      <c r="A563" s="31"/>
      <c r="B563" s="31"/>
      <c r="D563" s="31"/>
      <c r="E563" s="32"/>
      <c r="F563" s="33"/>
      <c r="G563" s="33"/>
      <c r="H563" s="43"/>
    </row>
    <row r="564" spans="1:8" ht="15">
      <c r="A564" s="31"/>
      <c r="B564" s="31"/>
      <c r="D564" s="31"/>
      <c r="E564" s="32"/>
      <c r="F564" s="33"/>
      <c r="G564" s="33"/>
      <c r="H564" s="43"/>
    </row>
    <row r="565" spans="1:8" ht="15">
      <c r="A565" s="31"/>
      <c r="B565" s="31"/>
      <c r="D565" s="31"/>
      <c r="E565" s="32"/>
      <c r="F565" s="33"/>
      <c r="G565" s="33"/>
      <c r="H565" s="43"/>
    </row>
    <row r="566" spans="1:8" ht="15">
      <c r="A566" s="31"/>
      <c r="B566" s="31"/>
      <c r="D566" s="31"/>
      <c r="E566" s="32"/>
      <c r="F566" s="33"/>
      <c r="G566" s="33"/>
      <c r="H566" s="43"/>
    </row>
    <row r="567" spans="1:8" ht="15">
      <c r="A567" s="31"/>
      <c r="B567" s="31"/>
      <c r="D567" s="31"/>
      <c r="E567" s="32"/>
      <c r="F567" s="33"/>
      <c r="G567" s="33"/>
      <c r="H567" s="43"/>
    </row>
    <row r="568" spans="1:8" ht="15">
      <c r="A568" s="31"/>
      <c r="B568" s="31"/>
      <c r="D568" s="31"/>
      <c r="E568" s="32"/>
      <c r="F568" s="33"/>
      <c r="G568" s="33"/>
      <c r="H568" s="43"/>
    </row>
    <row r="569" spans="1:8" ht="15">
      <c r="A569" s="31"/>
      <c r="B569" s="31"/>
      <c r="D569" s="31"/>
      <c r="E569" s="32"/>
      <c r="F569" s="33"/>
      <c r="G569" s="33"/>
      <c r="H569" s="43"/>
    </row>
    <row r="570" spans="1:8" ht="15">
      <c r="A570" s="31"/>
      <c r="B570" s="31"/>
      <c r="D570" s="31"/>
      <c r="E570" s="32"/>
      <c r="F570" s="33"/>
      <c r="G570" s="33"/>
      <c r="H570" s="43"/>
    </row>
    <row r="571" spans="1:8" ht="15">
      <c r="A571" s="31"/>
      <c r="B571" s="31"/>
      <c r="D571" s="31"/>
      <c r="E571" s="32"/>
      <c r="F571" s="33"/>
      <c r="G571" s="33"/>
      <c r="H571" s="43"/>
    </row>
    <row r="572" spans="1:8" ht="15">
      <c r="A572" s="31"/>
      <c r="B572" s="31"/>
      <c r="D572" s="31"/>
      <c r="E572" s="32"/>
      <c r="F572" s="33"/>
      <c r="G572" s="33"/>
      <c r="H572" s="43"/>
    </row>
    <row r="573" spans="1:8" ht="15">
      <c r="A573" s="31"/>
      <c r="B573" s="31"/>
      <c r="D573" s="31"/>
      <c r="E573" s="32"/>
      <c r="F573" s="33"/>
      <c r="G573" s="33"/>
      <c r="H573" s="43"/>
    </row>
    <row r="574" spans="1:8" ht="15">
      <c r="A574" s="31"/>
      <c r="B574" s="31"/>
      <c r="D574" s="31"/>
      <c r="E574" s="32"/>
      <c r="F574" s="33"/>
      <c r="G574" s="33"/>
      <c r="H574" s="43"/>
    </row>
    <row r="575" spans="1:8" ht="15">
      <c r="A575" s="31"/>
      <c r="B575" s="31"/>
      <c r="D575" s="31"/>
      <c r="E575" s="32"/>
      <c r="F575" s="33"/>
      <c r="G575" s="33"/>
      <c r="H575" s="43"/>
    </row>
    <row r="576" spans="1:8" ht="15">
      <c r="A576" s="31"/>
      <c r="B576" s="31"/>
      <c r="D576" s="31"/>
      <c r="E576" s="32"/>
      <c r="F576" s="33"/>
      <c r="G576" s="33"/>
      <c r="H576" s="43"/>
    </row>
    <row r="577" spans="1:8" ht="15">
      <c r="A577" s="31"/>
      <c r="B577" s="31"/>
      <c r="D577" s="31"/>
      <c r="E577" s="32"/>
      <c r="F577" s="33"/>
      <c r="G577" s="33"/>
      <c r="H577" s="43"/>
    </row>
    <row r="578" spans="1:8" ht="15">
      <c r="A578" s="31"/>
      <c r="B578" s="31"/>
      <c r="D578" s="31"/>
      <c r="E578" s="32"/>
      <c r="F578" s="33"/>
      <c r="G578" s="33"/>
      <c r="H578" s="43"/>
    </row>
    <row r="579" spans="1:8" ht="15">
      <c r="A579" s="31"/>
      <c r="B579" s="31"/>
      <c r="D579" s="31"/>
      <c r="E579" s="32"/>
      <c r="F579" s="33"/>
      <c r="G579" s="33"/>
      <c r="H579" s="43"/>
    </row>
    <row r="580" spans="1:8" ht="15">
      <c r="A580" s="31"/>
      <c r="B580" s="31"/>
      <c r="D580" s="31"/>
      <c r="E580" s="32"/>
      <c r="F580" s="33"/>
      <c r="G580" s="33"/>
      <c r="H580" s="43"/>
    </row>
    <row r="581" spans="1:8" ht="15">
      <c r="A581" s="31"/>
      <c r="B581" s="31"/>
      <c r="D581" s="31"/>
      <c r="E581" s="32"/>
      <c r="F581" s="33"/>
      <c r="G581" s="33"/>
      <c r="H581" s="43"/>
    </row>
    <row r="582" spans="1:8" ht="15">
      <c r="A582" s="31"/>
      <c r="B582" s="31"/>
      <c r="D582" s="31"/>
      <c r="E582" s="32"/>
      <c r="F582" s="33"/>
      <c r="G582" s="33"/>
      <c r="H582" s="43"/>
    </row>
    <row r="583" spans="1:8" ht="15">
      <c r="A583" s="31"/>
      <c r="B583" s="31"/>
      <c r="D583" s="31"/>
      <c r="E583" s="32"/>
      <c r="F583" s="33"/>
      <c r="G583" s="33"/>
      <c r="H583" s="43"/>
    </row>
    <row r="584" spans="1:8" ht="15">
      <c r="A584" s="31"/>
      <c r="B584" s="31"/>
      <c r="D584" s="31"/>
      <c r="E584" s="32"/>
      <c r="F584" s="33"/>
      <c r="G584" s="33"/>
      <c r="H584" s="43"/>
    </row>
    <row r="585" spans="1:8" ht="15">
      <c r="A585" s="31"/>
      <c r="B585" s="31"/>
      <c r="D585" s="31"/>
      <c r="E585" s="32"/>
      <c r="F585" s="33"/>
      <c r="G585" s="33"/>
      <c r="H585" s="43"/>
    </row>
    <row r="586" spans="1:8" ht="15">
      <c r="A586" s="31"/>
      <c r="B586" s="31"/>
      <c r="D586" s="31"/>
      <c r="E586" s="32"/>
      <c r="F586" s="33"/>
      <c r="G586" s="33"/>
      <c r="H586" s="43"/>
    </row>
    <row r="587" spans="1:8" ht="15">
      <c r="A587" s="31"/>
      <c r="B587" s="31"/>
      <c r="D587" s="31"/>
      <c r="E587" s="32"/>
      <c r="F587" s="33"/>
      <c r="G587" s="33"/>
      <c r="H587" s="43"/>
    </row>
    <row r="588" spans="1:8" ht="15">
      <c r="A588" s="31"/>
      <c r="B588" s="31"/>
      <c r="D588" s="31"/>
      <c r="E588" s="32"/>
      <c r="F588" s="33"/>
      <c r="G588" s="33"/>
      <c r="H588" s="43"/>
    </row>
    <row r="589" spans="1:8" ht="15">
      <c r="A589" s="31"/>
      <c r="B589" s="31"/>
      <c r="D589" s="31"/>
      <c r="E589" s="32"/>
      <c r="F589" s="33"/>
      <c r="G589" s="33"/>
      <c r="H589" s="43"/>
    </row>
    <row r="590" spans="1:8" ht="15">
      <c r="A590" s="31"/>
      <c r="B590" s="31"/>
      <c r="D590" s="31"/>
      <c r="E590" s="32"/>
      <c r="F590" s="33"/>
      <c r="G590" s="33"/>
      <c r="H590" s="43"/>
    </row>
    <row r="591" spans="1:8" ht="15">
      <c r="A591" s="31"/>
      <c r="B591" s="31"/>
      <c r="D591" s="31"/>
      <c r="E591" s="32"/>
      <c r="F591" s="33"/>
      <c r="G591" s="33"/>
      <c r="H591" s="43"/>
    </row>
    <row r="592" spans="1:8" ht="15">
      <c r="A592" s="31"/>
      <c r="B592" s="31"/>
      <c r="D592" s="31"/>
      <c r="E592" s="32"/>
      <c r="F592" s="33"/>
      <c r="G592" s="33"/>
      <c r="H592" s="43"/>
    </row>
    <row r="593" spans="1:8" ht="15">
      <c r="A593" s="31"/>
      <c r="B593" s="31"/>
      <c r="D593" s="31"/>
      <c r="E593" s="32"/>
      <c r="F593" s="33"/>
      <c r="G593" s="33"/>
      <c r="H593" s="43"/>
    </row>
    <row r="594" spans="1:8" ht="15">
      <c r="A594" s="31"/>
      <c r="B594" s="31"/>
      <c r="D594" s="31"/>
      <c r="E594" s="32"/>
      <c r="F594" s="33"/>
      <c r="G594" s="33"/>
      <c r="H594" s="43"/>
    </row>
    <row r="595" spans="1:8" ht="15">
      <c r="A595" s="31"/>
      <c r="B595" s="31"/>
      <c r="D595" s="31"/>
      <c r="E595" s="32"/>
      <c r="F595" s="33"/>
      <c r="G595" s="33"/>
      <c r="H595" s="43"/>
    </row>
    <row r="596" spans="1:8" ht="15">
      <c r="A596" s="31"/>
      <c r="B596" s="31"/>
      <c r="D596" s="31"/>
      <c r="E596" s="32"/>
      <c r="F596" s="33"/>
      <c r="G596" s="33"/>
      <c r="H596" s="43"/>
    </row>
    <row r="597" spans="1:8" ht="15">
      <c r="A597" s="31"/>
      <c r="B597" s="31"/>
      <c r="D597" s="31"/>
      <c r="E597" s="32"/>
      <c r="F597" s="33"/>
      <c r="G597" s="33"/>
      <c r="H597" s="43"/>
    </row>
    <row r="598" spans="1:8" ht="15">
      <c r="A598" s="31"/>
      <c r="B598" s="31"/>
      <c r="D598" s="31"/>
      <c r="E598" s="32"/>
      <c r="F598" s="33"/>
      <c r="G598" s="33"/>
      <c r="H598" s="43"/>
    </row>
    <row r="599" spans="1:8" ht="15">
      <c r="A599" s="31"/>
      <c r="B599" s="31"/>
      <c r="D599" s="31"/>
      <c r="E599" s="32"/>
      <c r="F599" s="33"/>
      <c r="G599" s="33"/>
      <c r="H599" s="43"/>
    </row>
    <row r="600" spans="1:8" ht="15">
      <c r="A600" s="31"/>
      <c r="B600" s="31"/>
      <c r="D600" s="31"/>
      <c r="E600" s="32"/>
      <c r="F600" s="33"/>
      <c r="G600" s="33"/>
      <c r="H600" s="43"/>
    </row>
    <row r="601" spans="1:8" ht="15">
      <c r="A601" s="31"/>
      <c r="B601" s="31"/>
      <c r="D601" s="31"/>
      <c r="E601" s="32"/>
      <c r="F601" s="33"/>
      <c r="G601" s="33"/>
      <c r="H601" s="43"/>
    </row>
    <row r="602" spans="1:8" ht="15">
      <c r="A602" s="31"/>
      <c r="B602" s="31"/>
      <c r="D602" s="31"/>
      <c r="E602" s="32"/>
      <c r="F602" s="33"/>
      <c r="G602" s="33"/>
      <c r="H602" s="43"/>
    </row>
    <row r="603" spans="1:8" ht="15">
      <c r="A603" s="31"/>
      <c r="B603" s="31"/>
      <c r="D603" s="31"/>
      <c r="E603" s="32"/>
      <c r="F603" s="33"/>
      <c r="G603" s="33"/>
      <c r="H603" s="43"/>
    </row>
    <row r="604" spans="1:8" ht="15">
      <c r="A604" s="31"/>
      <c r="B604" s="31"/>
      <c r="D604" s="31"/>
      <c r="E604" s="32"/>
      <c r="F604" s="33"/>
      <c r="G604" s="33"/>
      <c r="H604" s="43"/>
    </row>
    <row r="605" spans="1:8" ht="15">
      <c r="A605" s="31"/>
      <c r="B605" s="31"/>
      <c r="D605" s="31"/>
      <c r="E605" s="32"/>
      <c r="F605" s="33"/>
      <c r="G605" s="33"/>
      <c r="H605" s="43"/>
    </row>
    <row r="606" spans="1:8" ht="15">
      <c r="A606" s="31"/>
      <c r="B606" s="31"/>
      <c r="D606" s="31"/>
      <c r="E606" s="32"/>
      <c r="F606" s="33"/>
      <c r="G606" s="33"/>
      <c r="H606" s="43"/>
    </row>
    <row r="607" spans="1:8" ht="15">
      <c r="A607" s="31"/>
      <c r="B607" s="31"/>
      <c r="D607" s="31"/>
      <c r="E607" s="32"/>
      <c r="F607" s="33"/>
      <c r="G607" s="33"/>
      <c r="H607" s="43"/>
    </row>
    <row r="608" spans="1:8" ht="15">
      <c r="A608" s="31"/>
      <c r="B608" s="31"/>
      <c r="D608" s="31"/>
      <c r="E608" s="32"/>
      <c r="F608" s="33"/>
      <c r="G608" s="33"/>
      <c r="H608" s="43"/>
    </row>
    <row r="609" spans="1:8" ht="15">
      <c r="A609" s="31"/>
      <c r="B609" s="31"/>
      <c r="D609" s="31"/>
      <c r="E609" s="32"/>
      <c r="F609" s="33"/>
      <c r="G609" s="33"/>
      <c r="H609" s="43"/>
    </row>
    <row r="610" spans="1:8" ht="15">
      <c r="A610" s="31"/>
      <c r="B610" s="31"/>
      <c r="D610" s="31"/>
      <c r="E610" s="32"/>
      <c r="F610" s="33"/>
      <c r="G610" s="33"/>
      <c r="H610" s="43"/>
    </row>
    <row r="611" spans="1:8" ht="15">
      <c r="A611" s="31"/>
      <c r="B611" s="31"/>
      <c r="D611" s="31"/>
      <c r="E611" s="32"/>
      <c r="F611" s="33"/>
      <c r="G611" s="33"/>
      <c r="H611" s="43"/>
    </row>
    <row r="612" spans="1:8" ht="15">
      <c r="A612" s="31"/>
      <c r="B612" s="31"/>
      <c r="D612" s="31"/>
      <c r="E612" s="32"/>
      <c r="F612" s="33"/>
      <c r="G612" s="33"/>
      <c r="H612" s="43"/>
    </row>
    <row r="613" spans="1:8" ht="15">
      <c r="A613" s="31"/>
      <c r="B613" s="31"/>
      <c r="D613" s="31"/>
      <c r="E613" s="32"/>
      <c r="F613" s="33"/>
      <c r="G613" s="33"/>
      <c r="H613" s="43"/>
    </row>
    <row r="614" spans="1:8" ht="15">
      <c r="A614" s="31"/>
      <c r="B614" s="31"/>
      <c r="D614" s="31"/>
      <c r="E614" s="32"/>
      <c r="F614" s="33"/>
      <c r="G614" s="33"/>
      <c r="H614" s="43"/>
    </row>
    <row r="615" spans="1:8" ht="15">
      <c r="A615" s="31"/>
      <c r="B615" s="31"/>
      <c r="D615" s="31"/>
      <c r="E615" s="32"/>
      <c r="F615" s="33"/>
      <c r="G615" s="33"/>
      <c r="H615" s="43"/>
    </row>
    <row r="616" spans="1:8" ht="15">
      <c r="A616" s="31"/>
      <c r="B616" s="31"/>
      <c r="D616" s="31"/>
      <c r="E616" s="32"/>
      <c r="F616" s="33"/>
      <c r="G616" s="33"/>
      <c r="H616" s="43"/>
    </row>
    <row r="617" spans="1:8" ht="15">
      <c r="A617" s="31"/>
      <c r="B617" s="31"/>
      <c r="D617" s="31"/>
      <c r="E617" s="32"/>
      <c r="F617" s="33"/>
      <c r="G617" s="33"/>
      <c r="H617" s="43"/>
    </row>
    <row r="618" spans="1:8" ht="15">
      <c r="A618" s="31"/>
      <c r="B618" s="31"/>
      <c r="D618" s="31"/>
      <c r="E618" s="32"/>
      <c r="F618" s="33"/>
      <c r="G618" s="33"/>
      <c r="H618" s="43"/>
    </row>
    <row r="619" spans="1:8" ht="15">
      <c r="A619" s="31"/>
      <c r="B619" s="31"/>
      <c r="D619" s="31"/>
      <c r="E619" s="32"/>
      <c r="F619" s="33"/>
      <c r="G619" s="33"/>
      <c r="H619" s="43"/>
    </row>
    <row r="620" spans="1:8" ht="15">
      <c r="A620" s="31"/>
      <c r="B620" s="31"/>
      <c r="D620" s="31"/>
      <c r="E620" s="32"/>
      <c r="F620" s="33"/>
      <c r="G620" s="33"/>
      <c r="H620" s="43"/>
    </row>
    <row r="621" spans="1:8" ht="15">
      <c r="A621" s="31"/>
      <c r="B621" s="31"/>
      <c r="D621" s="31"/>
      <c r="E621" s="32"/>
      <c r="F621" s="33"/>
      <c r="G621" s="33"/>
      <c r="H621" s="43"/>
    </row>
    <row r="622" spans="1:8" ht="15">
      <c r="A622" s="31"/>
      <c r="B622" s="31"/>
      <c r="D622" s="31"/>
      <c r="E622" s="32"/>
      <c r="F622" s="33"/>
      <c r="G622" s="33"/>
      <c r="H622" s="43"/>
    </row>
    <row r="623" spans="1:8" ht="15">
      <c r="A623" s="31"/>
      <c r="B623" s="31"/>
      <c r="D623" s="31"/>
      <c r="E623" s="32"/>
      <c r="F623" s="33"/>
      <c r="G623" s="33"/>
      <c r="H623" s="43"/>
    </row>
    <row r="624" spans="1:8" ht="15">
      <c r="A624" s="31"/>
      <c r="B624" s="31"/>
      <c r="D624" s="31"/>
      <c r="E624" s="32"/>
      <c r="F624" s="33"/>
      <c r="G624" s="33"/>
      <c r="H624" s="43"/>
    </row>
    <row r="625" spans="1:8" ht="15">
      <c r="A625" s="31"/>
      <c r="B625" s="31"/>
      <c r="D625" s="31"/>
      <c r="E625" s="32"/>
      <c r="F625" s="33"/>
      <c r="G625" s="33"/>
      <c r="H625" s="43"/>
    </row>
    <row r="626" spans="1:8" ht="15">
      <c r="A626" s="31"/>
      <c r="B626" s="31"/>
      <c r="D626" s="31"/>
      <c r="E626" s="32"/>
      <c r="F626" s="33"/>
      <c r="G626" s="33"/>
      <c r="H626" s="43"/>
    </row>
    <row r="627" spans="1:8" ht="15">
      <c r="A627" s="31"/>
      <c r="B627" s="31"/>
      <c r="D627" s="31"/>
      <c r="E627" s="32"/>
      <c r="F627" s="33"/>
      <c r="G627" s="33"/>
      <c r="H627" s="43"/>
    </row>
    <row r="628" spans="1:8" ht="15">
      <c r="A628" s="31"/>
      <c r="B628" s="31"/>
      <c r="D628" s="31"/>
      <c r="E628" s="32"/>
      <c r="F628" s="33"/>
      <c r="G628" s="33"/>
      <c r="H628" s="43"/>
    </row>
    <row r="629" spans="1:8" ht="15">
      <c r="A629" s="31"/>
      <c r="B629" s="31"/>
      <c r="D629" s="31"/>
      <c r="E629" s="32"/>
      <c r="F629" s="33"/>
      <c r="G629" s="33"/>
      <c r="H629" s="43"/>
    </row>
    <row r="630" spans="1:8" ht="15">
      <c r="A630" s="31"/>
      <c r="B630" s="31"/>
      <c r="D630" s="31"/>
      <c r="E630" s="32"/>
      <c r="F630" s="33"/>
      <c r="G630" s="33"/>
      <c r="H630" s="43"/>
    </row>
    <row r="631" spans="1:8" ht="15">
      <c r="A631" s="31"/>
      <c r="B631" s="31"/>
      <c r="D631" s="31"/>
      <c r="E631" s="32"/>
      <c r="F631" s="33"/>
      <c r="G631" s="33"/>
      <c r="H631" s="43"/>
    </row>
    <row r="632" spans="1:8" ht="15">
      <c r="A632" s="31"/>
      <c r="B632" s="31"/>
      <c r="D632" s="31"/>
      <c r="E632" s="32"/>
      <c r="F632" s="33"/>
      <c r="G632" s="33"/>
      <c r="H632" s="43"/>
    </row>
    <row r="633" spans="1:8" ht="15">
      <c r="A633" s="31"/>
      <c r="B633" s="31"/>
      <c r="D633" s="31"/>
      <c r="E633" s="32"/>
      <c r="F633" s="33"/>
      <c r="G633" s="33"/>
      <c r="H633" s="43"/>
    </row>
    <row r="634" spans="1:8" ht="15">
      <c r="A634" s="31"/>
      <c r="B634" s="31"/>
      <c r="D634" s="31"/>
      <c r="E634" s="32"/>
      <c r="F634" s="33"/>
      <c r="G634" s="33"/>
      <c r="H634" s="43"/>
    </row>
    <row r="635" spans="1:8" ht="15">
      <c r="A635" s="31"/>
      <c r="B635" s="31"/>
      <c r="D635" s="31"/>
      <c r="E635" s="32"/>
      <c r="F635" s="33"/>
      <c r="G635" s="33"/>
      <c r="H635" s="43"/>
    </row>
    <row r="636" spans="1:8" ht="15">
      <c r="A636" s="31"/>
      <c r="B636" s="31"/>
      <c r="D636" s="31"/>
      <c r="E636" s="32"/>
      <c r="F636" s="33"/>
      <c r="G636" s="33"/>
      <c r="H636" s="43"/>
    </row>
    <row r="637" spans="1:8" ht="15">
      <c r="A637" s="31"/>
      <c r="B637" s="31"/>
      <c r="D637" s="31"/>
      <c r="E637" s="32"/>
      <c r="F637" s="33"/>
      <c r="G637" s="33"/>
      <c r="H637" s="43"/>
    </row>
    <row r="638" spans="1:8" ht="15">
      <c r="A638" s="31"/>
      <c r="B638" s="31"/>
      <c r="D638" s="31"/>
      <c r="E638" s="32"/>
      <c r="F638" s="33"/>
      <c r="G638" s="33"/>
      <c r="H638" s="43"/>
    </row>
    <row r="639" spans="1:8" ht="15">
      <c r="A639" s="31"/>
      <c r="B639" s="31"/>
      <c r="D639" s="31"/>
      <c r="E639" s="32"/>
      <c r="F639" s="33"/>
      <c r="G639" s="33"/>
      <c r="H639" s="43"/>
    </row>
    <row r="640" spans="1:8" ht="15">
      <c r="A640" s="31"/>
      <c r="B640" s="31"/>
      <c r="D640" s="31"/>
      <c r="E640" s="32"/>
      <c r="F640" s="33"/>
      <c r="G640" s="33"/>
      <c r="H640" s="43"/>
    </row>
    <row r="641" spans="1:8" ht="15">
      <c r="A641" s="31"/>
      <c r="B641" s="31"/>
      <c r="D641" s="31"/>
      <c r="E641" s="32"/>
      <c r="F641" s="33"/>
      <c r="G641" s="33"/>
      <c r="H641" s="43"/>
    </row>
    <row r="642" spans="1:8" ht="15">
      <c r="A642" s="31"/>
      <c r="B642" s="31"/>
      <c r="D642" s="31"/>
      <c r="E642" s="32"/>
      <c r="F642" s="33"/>
      <c r="G642" s="33"/>
      <c r="H642" s="43"/>
    </row>
    <row r="643" spans="1:8" ht="15">
      <c r="A643" s="31"/>
      <c r="B643" s="31"/>
      <c r="D643" s="31"/>
      <c r="E643" s="32"/>
      <c r="F643" s="33"/>
      <c r="G643" s="33"/>
      <c r="H643" s="43"/>
    </row>
    <row r="644" spans="1:8" ht="15">
      <c r="A644" s="31"/>
      <c r="B644" s="31"/>
      <c r="D644" s="31"/>
      <c r="E644" s="32"/>
      <c r="F644" s="33"/>
      <c r="G644" s="33"/>
      <c r="H644" s="43"/>
    </row>
    <row r="645" spans="1:8" ht="15">
      <c r="A645" s="31"/>
      <c r="B645" s="31"/>
      <c r="D645" s="31"/>
      <c r="E645" s="32"/>
      <c r="F645" s="33"/>
      <c r="G645" s="33"/>
      <c r="H645" s="43"/>
    </row>
    <row r="646" spans="1:8" ht="15">
      <c r="A646" s="31"/>
      <c r="B646" s="31"/>
      <c r="D646" s="31"/>
      <c r="E646" s="32"/>
      <c r="F646" s="33"/>
      <c r="G646" s="33"/>
      <c r="H646" s="43"/>
    </row>
    <row r="647" spans="1:8" ht="15">
      <c r="A647" s="31"/>
      <c r="B647" s="31"/>
      <c r="D647" s="31"/>
      <c r="E647" s="32"/>
      <c r="F647" s="33"/>
      <c r="G647" s="33"/>
      <c r="H647" s="43"/>
    </row>
    <row r="648" spans="1:8" ht="15">
      <c r="A648" s="31"/>
      <c r="B648" s="31"/>
      <c r="D648" s="31"/>
      <c r="E648" s="32"/>
      <c r="F648" s="33"/>
      <c r="G648" s="33"/>
      <c r="H648" s="43"/>
    </row>
    <row r="649" spans="1:8" ht="15">
      <c r="A649" s="31"/>
      <c r="B649" s="31"/>
      <c r="D649" s="31"/>
      <c r="E649" s="32"/>
      <c r="F649" s="33"/>
      <c r="G649" s="33"/>
      <c r="H649" s="43"/>
    </row>
    <row r="650" spans="1:8" ht="15">
      <c r="A650" s="31"/>
      <c r="B650" s="31"/>
      <c r="D650" s="31"/>
      <c r="E650" s="32"/>
      <c r="F650" s="33"/>
      <c r="G650" s="33"/>
      <c r="H650" s="43"/>
    </row>
    <row r="651" spans="1:8" ht="15">
      <c r="A651" s="31"/>
      <c r="B651" s="31"/>
      <c r="D651" s="31"/>
      <c r="E651" s="32"/>
      <c r="F651" s="33"/>
      <c r="G651" s="33"/>
      <c r="H651" s="43"/>
    </row>
    <row r="652" spans="1:8" ht="15">
      <c r="A652" s="31"/>
      <c r="B652" s="31"/>
      <c r="D652" s="31"/>
      <c r="E652" s="32"/>
      <c r="F652" s="33"/>
      <c r="G652" s="33"/>
      <c r="H652" s="43"/>
    </row>
    <row r="653" spans="1:8" ht="15">
      <c r="A653" s="31"/>
      <c r="B653" s="31"/>
      <c r="D653" s="31"/>
      <c r="E653" s="32"/>
      <c r="F653" s="33"/>
      <c r="G653" s="33"/>
      <c r="H653" s="43"/>
    </row>
    <row r="654" spans="1:8" ht="15">
      <c r="A654" s="31"/>
      <c r="B654" s="31"/>
      <c r="D654" s="31"/>
      <c r="E654" s="32"/>
      <c r="F654" s="33"/>
      <c r="G654" s="33"/>
      <c r="H654" s="43"/>
    </row>
    <row r="655" spans="1:8" ht="15">
      <c r="A655" s="31"/>
      <c r="B655" s="31"/>
      <c r="D655" s="31"/>
      <c r="E655" s="32"/>
      <c r="F655" s="33"/>
      <c r="G655" s="33"/>
      <c r="H655" s="43"/>
    </row>
    <row r="656" spans="1:8" ht="15">
      <c r="A656" s="31"/>
      <c r="B656" s="31"/>
      <c r="D656" s="31"/>
      <c r="E656" s="32"/>
      <c r="F656" s="33"/>
      <c r="G656" s="33"/>
      <c r="H656" s="43"/>
    </row>
    <row r="657" spans="1:8" ht="15">
      <c r="A657" s="31"/>
      <c r="B657" s="31"/>
      <c r="D657" s="31"/>
      <c r="E657" s="32"/>
      <c r="F657" s="33"/>
      <c r="G657" s="33"/>
      <c r="H657" s="43"/>
    </row>
    <row r="658" spans="1:8" ht="15">
      <c r="A658" s="31"/>
      <c r="B658" s="31"/>
      <c r="D658" s="31"/>
      <c r="E658" s="32"/>
      <c r="F658" s="33"/>
      <c r="G658" s="33"/>
      <c r="H658" s="43"/>
    </row>
    <row r="659" spans="1:8" ht="15">
      <c r="A659" s="31"/>
      <c r="B659" s="31"/>
      <c r="D659" s="31"/>
      <c r="E659" s="32"/>
      <c r="F659" s="33"/>
      <c r="G659" s="33"/>
      <c r="H659" s="43"/>
    </row>
    <row r="660" spans="1:8" ht="15">
      <c r="A660" s="31"/>
      <c r="B660" s="31"/>
      <c r="D660" s="31"/>
      <c r="E660" s="32"/>
      <c r="F660" s="33"/>
      <c r="G660" s="33"/>
      <c r="H660" s="43"/>
    </row>
    <row r="661" spans="1:8" ht="15">
      <c r="A661" s="31"/>
      <c r="B661" s="31"/>
      <c r="D661" s="31"/>
      <c r="E661" s="32"/>
      <c r="F661" s="33"/>
      <c r="G661" s="33"/>
      <c r="H661" s="43"/>
    </row>
    <row r="662" spans="1:8" ht="15">
      <c r="A662" s="31"/>
      <c r="B662" s="31"/>
      <c r="D662" s="31"/>
      <c r="E662" s="32"/>
      <c r="F662" s="33"/>
      <c r="G662" s="33"/>
      <c r="H662" s="43"/>
    </row>
    <row r="663" spans="1:8" ht="15">
      <c r="A663" s="31"/>
      <c r="B663" s="31"/>
      <c r="D663" s="31"/>
      <c r="E663" s="32"/>
      <c r="F663" s="33"/>
      <c r="G663" s="33"/>
      <c r="H663" s="43"/>
    </row>
    <row r="664" spans="1:8" ht="15">
      <c r="A664" s="31"/>
      <c r="B664" s="31"/>
      <c r="D664" s="31"/>
      <c r="E664" s="32"/>
      <c r="F664" s="33"/>
      <c r="G664" s="33"/>
      <c r="H664" s="43"/>
    </row>
    <row r="665" spans="1:8" ht="15">
      <c r="A665" s="31"/>
      <c r="B665" s="31"/>
      <c r="D665" s="31"/>
      <c r="E665" s="32"/>
      <c r="F665" s="33"/>
      <c r="G665" s="33"/>
      <c r="H665" s="43"/>
    </row>
    <row r="666" spans="1:8" ht="15">
      <c r="A666" s="31"/>
      <c r="B666" s="31"/>
      <c r="D666" s="31"/>
      <c r="E666" s="32"/>
      <c r="F666" s="33"/>
      <c r="G666" s="33"/>
      <c r="H666" s="43"/>
    </row>
    <row r="667" spans="1:8" ht="15">
      <c r="A667" s="31"/>
      <c r="B667" s="31"/>
      <c r="D667" s="31"/>
      <c r="E667" s="32"/>
      <c r="F667" s="33"/>
      <c r="G667" s="33"/>
      <c r="H667" s="43"/>
    </row>
    <row r="668" spans="1:8" ht="15">
      <c r="A668" s="31"/>
      <c r="B668" s="31"/>
      <c r="D668" s="31"/>
      <c r="E668" s="32"/>
      <c r="F668" s="33"/>
      <c r="G668" s="33"/>
      <c r="H668" s="43"/>
    </row>
    <row r="669" spans="1:8" ht="15">
      <c r="A669" s="31"/>
      <c r="B669" s="31"/>
      <c r="D669" s="31"/>
      <c r="E669" s="32"/>
      <c r="F669" s="33"/>
      <c r="G669" s="33"/>
      <c r="H669" s="43"/>
    </row>
    <row r="670" spans="1:8" ht="15">
      <c r="A670" s="31"/>
      <c r="B670" s="31"/>
      <c r="D670" s="31"/>
      <c r="E670" s="32"/>
      <c r="F670" s="33"/>
      <c r="G670" s="33"/>
      <c r="H670" s="43"/>
    </row>
    <row r="671" spans="1:8" ht="15">
      <c r="A671" s="31"/>
      <c r="B671" s="31"/>
      <c r="D671" s="31"/>
      <c r="E671" s="32"/>
      <c r="F671" s="33"/>
      <c r="G671" s="33"/>
      <c r="H671" s="43"/>
    </row>
    <row r="672" spans="1:8" ht="15">
      <c r="A672" s="31"/>
      <c r="B672" s="31"/>
      <c r="D672" s="31"/>
      <c r="E672" s="32"/>
      <c r="F672" s="33"/>
      <c r="G672" s="33"/>
      <c r="H672" s="43"/>
    </row>
    <row r="673" spans="1:8" ht="15">
      <c r="A673" s="31"/>
      <c r="B673" s="31"/>
      <c r="D673" s="31"/>
      <c r="E673" s="32"/>
      <c r="F673" s="33"/>
      <c r="G673" s="33"/>
      <c r="H673" s="43"/>
    </row>
    <row r="674" spans="1:8" ht="15">
      <c r="A674" s="31"/>
      <c r="B674" s="31"/>
      <c r="D674" s="31"/>
      <c r="E674" s="32"/>
      <c r="F674" s="33"/>
      <c r="G674" s="33"/>
      <c r="H674" s="43"/>
    </row>
    <row r="675" spans="1:8" ht="15">
      <c r="A675" s="31"/>
      <c r="B675" s="31"/>
      <c r="D675" s="31"/>
      <c r="E675" s="32"/>
      <c r="F675" s="33"/>
      <c r="G675" s="33"/>
      <c r="H675" s="43"/>
    </row>
    <row r="676" spans="1:8" ht="15">
      <c r="A676" s="31"/>
      <c r="B676" s="31"/>
      <c r="D676" s="31"/>
      <c r="E676" s="32"/>
      <c r="F676" s="33"/>
      <c r="G676" s="33"/>
      <c r="H676" s="43"/>
    </row>
    <row r="677" spans="1:8" ht="15">
      <c r="A677" s="31"/>
      <c r="B677" s="31"/>
      <c r="D677" s="31"/>
      <c r="E677" s="32"/>
      <c r="F677" s="33"/>
      <c r="G677" s="33"/>
      <c r="H677" s="43"/>
    </row>
    <row r="678" spans="1:8" ht="15">
      <c r="A678" s="31"/>
      <c r="B678" s="31"/>
      <c r="D678" s="31"/>
      <c r="E678" s="32"/>
      <c r="F678" s="33"/>
      <c r="G678" s="33"/>
      <c r="H678" s="43"/>
    </row>
    <row r="679" spans="1:8" ht="15">
      <c r="A679" s="31"/>
      <c r="B679" s="31"/>
      <c r="D679" s="31"/>
      <c r="E679" s="32"/>
      <c r="F679" s="33"/>
      <c r="G679" s="33"/>
      <c r="H679" s="43"/>
    </row>
    <row r="680" spans="1:8" ht="15">
      <c r="A680" s="31"/>
      <c r="B680" s="31"/>
      <c r="D680" s="31"/>
      <c r="E680" s="32"/>
      <c r="F680" s="33"/>
      <c r="G680" s="33"/>
      <c r="H680" s="43"/>
    </row>
    <row r="681" spans="1:8" ht="15">
      <c r="A681" s="31"/>
      <c r="B681" s="31"/>
      <c r="D681" s="31"/>
      <c r="E681" s="32"/>
      <c r="F681" s="33"/>
      <c r="G681" s="33"/>
      <c r="H681" s="43"/>
    </row>
    <row r="682" spans="1:8" ht="15">
      <c r="A682" s="31"/>
      <c r="B682" s="31"/>
      <c r="D682" s="31"/>
      <c r="E682" s="32"/>
      <c r="F682" s="33"/>
      <c r="G682" s="33"/>
      <c r="H682" s="43"/>
    </row>
    <row r="683" spans="1:8" ht="15">
      <c r="A683" s="31"/>
      <c r="B683" s="31"/>
      <c r="D683" s="31"/>
      <c r="E683" s="32"/>
      <c r="F683" s="33"/>
      <c r="G683" s="33"/>
      <c r="H683" s="43"/>
    </row>
    <row r="684" spans="1:8" ht="15">
      <c r="A684" s="31"/>
      <c r="B684" s="31"/>
      <c r="D684" s="31"/>
      <c r="E684" s="32"/>
      <c r="F684" s="33"/>
      <c r="G684" s="33"/>
      <c r="H684" s="43"/>
    </row>
    <row r="685" spans="1:8" ht="15">
      <c r="A685" s="31"/>
      <c r="B685" s="31"/>
      <c r="D685" s="31"/>
      <c r="E685" s="32"/>
      <c r="F685" s="33"/>
      <c r="G685" s="33"/>
      <c r="H685" s="43"/>
    </row>
    <row r="686" spans="1:8" ht="15">
      <c r="A686" s="31"/>
      <c r="B686" s="31"/>
      <c r="D686" s="31"/>
      <c r="E686" s="32"/>
      <c r="F686" s="33"/>
      <c r="G686" s="33"/>
      <c r="H686" s="43"/>
    </row>
    <row r="687" spans="1:8" ht="15">
      <c r="A687" s="31"/>
      <c r="B687" s="31"/>
      <c r="D687" s="31"/>
      <c r="E687" s="32"/>
      <c r="F687" s="33"/>
      <c r="G687" s="33"/>
      <c r="H687" s="43"/>
    </row>
    <row r="688" spans="1:8" ht="15">
      <c r="A688" s="31"/>
      <c r="B688" s="31"/>
      <c r="D688" s="31"/>
      <c r="E688" s="32"/>
      <c r="F688" s="33"/>
      <c r="G688" s="33"/>
      <c r="H688" s="43"/>
    </row>
    <row r="689" spans="1:8" ht="15">
      <c r="A689" s="31"/>
      <c r="B689" s="31"/>
      <c r="D689" s="31"/>
      <c r="E689" s="32"/>
      <c r="F689" s="33"/>
      <c r="G689" s="33"/>
      <c r="H689" s="43"/>
    </row>
    <row r="690" spans="1:8" ht="15">
      <c r="A690" s="31"/>
      <c r="B690" s="31"/>
      <c r="D690" s="31"/>
      <c r="E690" s="32"/>
      <c r="F690" s="33"/>
      <c r="G690" s="33"/>
      <c r="H690" s="43"/>
    </row>
    <row r="691" spans="1:8" ht="15">
      <c r="A691" s="31"/>
      <c r="B691" s="31"/>
      <c r="D691" s="31"/>
      <c r="E691" s="32"/>
      <c r="F691" s="33"/>
      <c r="G691" s="33"/>
      <c r="H691" s="43"/>
    </row>
    <row r="692" spans="1:8" ht="15">
      <c r="A692" s="31"/>
      <c r="B692" s="31"/>
      <c r="D692" s="31"/>
      <c r="E692" s="32"/>
      <c r="F692" s="33"/>
      <c r="G692" s="33"/>
      <c r="H692" s="43"/>
    </row>
    <row r="693" spans="1:8" ht="15">
      <c r="A693" s="31"/>
      <c r="B693" s="31"/>
      <c r="D693" s="31"/>
      <c r="E693" s="32"/>
      <c r="F693" s="33"/>
      <c r="G693" s="33"/>
      <c r="H693" s="43"/>
    </row>
    <row r="694" spans="1:8" ht="15">
      <c r="A694" s="31"/>
      <c r="B694" s="31"/>
      <c r="D694" s="31"/>
      <c r="E694" s="32"/>
      <c r="F694" s="33"/>
      <c r="G694" s="33"/>
      <c r="H694" s="43"/>
    </row>
  </sheetData>
  <sheetProtection/>
  <mergeCells count="71">
    <mergeCell ref="E70:H70"/>
    <mergeCell ref="E71:H71"/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  <mergeCell ref="D11:E11"/>
    <mergeCell ref="J9:J10"/>
    <mergeCell ref="K9:K10"/>
    <mergeCell ref="H9:H10"/>
    <mergeCell ref="F9:F10"/>
    <mergeCell ref="G9:G10"/>
    <mergeCell ref="I9:I10"/>
    <mergeCell ref="A60:A69"/>
    <mergeCell ref="D69:E69"/>
    <mergeCell ref="D63:E63"/>
    <mergeCell ref="D65:E65"/>
    <mergeCell ref="D61:E61"/>
    <mergeCell ref="D68:E68"/>
    <mergeCell ref="D64:E64"/>
    <mergeCell ref="D60:E60"/>
    <mergeCell ref="D66:E66"/>
    <mergeCell ref="D54:E54"/>
    <mergeCell ref="D53:E53"/>
    <mergeCell ref="D50:E50"/>
    <mergeCell ref="D48:E48"/>
    <mergeCell ref="D51:E51"/>
    <mergeCell ref="D52:E52"/>
    <mergeCell ref="D40:E40"/>
    <mergeCell ref="D46:E46"/>
    <mergeCell ref="D47:E47"/>
    <mergeCell ref="D45:E45"/>
    <mergeCell ref="D42:E42"/>
    <mergeCell ref="D36:E36"/>
    <mergeCell ref="D43:E43"/>
    <mergeCell ref="D44:E44"/>
    <mergeCell ref="A78:B78"/>
    <mergeCell ref="C78:I78"/>
    <mergeCell ref="A13:A17"/>
    <mergeCell ref="D13:E13"/>
    <mergeCell ref="D16:E16"/>
    <mergeCell ref="D17:E17"/>
    <mergeCell ref="D38:E38"/>
    <mergeCell ref="D34:E34"/>
    <mergeCell ref="D41:E41"/>
    <mergeCell ref="D55:E55"/>
    <mergeCell ref="E75:F75"/>
    <mergeCell ref="D67:E67"/>
    <mergeCell ref="G75:I75"/>
    <mergeCell ref="D39:E39"/>
    <mergeCell ref="D12:E12"/>
    <mergeCell ref="D33:E33"/>
    <mergeCell ref="D37:E37"/>
    <mergeCell ref="D32:E32"/>
    <mergeCell ref="D49:E49"/>
    <mergeCell ref="D35:E35"/>
    <mergeCell ref="L9:M9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</mergeCells>
  <printOptions horizontalCentered="1"/>
  <pageMargins left="0.393700787401575" right="0.31496062992126" top="0.31496062992126" bottom="0.54" header="0.275590551181102" footer="0.31496062992126"/>
  <pageSetup fitToHeight="5" horizontalDpi="600" verticalDpi="600" orientation="portrait" paperSize="9" scale="75" r:id="rId1"/>
  <headerFooter alignWithMargins="0">
    <oddFooter>&amp;C&amp;8Pagina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256"/>
  <sheetViews>
    <sheetView view="pageBreakPreview" zoomScale="72" zoomScaleNormal="64" zoomScaleSheetLayoutView="72" zoomScalePageLayoutView="0" workbookViewId="0" topLeftCell="A1">
      <pane xSplit="6" ySplit="12" topLeftCell="G157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T7" sqref="T7"/>
    </sheetView>
  </sheetViews>
  <sheetFormatPr defaultColWidth="9.140625" defaultRowHeight="12.75" outlineLevelCol="1"/>
  <cols>
    <col min="1" max="1" width="3.8515625" style="126" customWidth="1"/>
    <col min="2" max="2" width="2.8515625" style="126" customWidth="1"/>
    <col min="3" max="3" width="2.57421875" style="126" customWidth="1"/>
    <col min="4" max="4" width="4.140625" style="126" customWidth="1"/>
    <col min="5" max="5" width="23.140625" style="127" customWidth="1"/>
    <col min="6" max="6" width="5.00390625" style="35" customWidth="1"/>
    <col min="7" max="7" width="8.7109375" style="36" customWidth="1"/>
    <col min="8" max="8" width="7.8515625" style="34" customWidth="1"/>
    <col min="9" max="9" width="7.8515625" style="36" customWidth="1"/>
    <col min="10" max="10" width="8.00390625" style="214" customWidth="1"/>
    <col min="11" max="11" width="7.00390625" style="222" customWidth="1"/>
    <col min="12" max="12" width="9.00390625" style="222" customWidth="1"/>
    <col min="13" max="13" width="8.421875" style="222" customWidth="1"/>
    <col min="14" max="14" width="8.8515625" style="222" customWidth="1"/>
    <col min="15" max="15" width="9.28125" style="223" customWidth="1" outlineLevel="1"/>
    <col min="16" max="16" width="7.57421875" style="232" customWidth="1"/>
    <col min="17" max="17" width="8.8515625" style="221" customWidth="1"/>
    <col min="18" max="18" width="4.421875" style="34" customWidth="1"/>
    <col min="19" max="19" width="6.28125" style="34" customWidth="1" outlineLevel="1"/>
    <col min="20" max="20" width="9.140625" style="175" customWidth="1" outlineLevel="1"/>
    <col min="21" max="21" width="10.140625" style="175" customWidth="1" outlineLevel="1"/>
    <col min="22" max="24" width="9.140625" style="175" customWidth="1" outlineLevel="1"/>
    <col min="25" max="25" width="3.140625" style="34" customWidth="1"/>
    <col min="26" max="26" width="9.140625" style="175" customWidth="1"/>
    <col min="27" max="16384" width="9.140625" style="34" customWidth="1"/>
  </cols>
  <sheetData>
    <row r="1" spans="1:115" s="30" customFormat="1" ht="15">
      <c r="A1" s="47" t="s">
        <v>318</v>
      </c>
      <c r="B1" s="48"/>
      <c r="C1" s="49"/>
      <c r="D1" s="48"/>
      <c r="E1" s="50"/>
      <c r="F1" s="51"/>
      <c r="G1" s="246"/>
      <c r="H1" s="51"/>
      <c r="I1" s="246"/>
      <c r="J1" s="247"/>
      <c r="K1" s="248"/>
      <c r="L1" s="248"/>
      <c r="M1" s="248" t="s">
        <v>103</v>
      </c>
      <c r="N1" s="248"/>
      <c r="O1" s="249"/>
      <c r="P1" s="250"/>
      <c r="Q1" s="251"/>
      <c r="R1" s="29"/>
      <c r="S1" s="29"/>
      <c r="T1" s="67"/>
      <c r="U1" s="67"/>
      <c r="V1" s="67"/>
      <c r="W1" s="67"/>
      <c r="X1" s="67"/>
      <c r="Y1" s="29"/>
      <c r="Z1" s="67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</row>
    <row r="2" spans="1:115" s="30" customFormat="1" ht="15">
      <c r="A2" s="47" t="s">
        <v>389</v>
      </c>
      <c r="B2" s="48"/>
      <c r="C2" s="49"/>
      <c r="D2" s="48"/>
      <c r="E2" s="50"/>
      <c r="F2" s="51"/>
      <c r="G2" s="246"/>
      <c r="H2" s="51"/>
      <c r="I2" s="246"/>
      <c r="J2" s="247"/>
      <c r="K2" s="248"/>
      <c r="L2" s="248"/>
      <c r="M2" s="248"/>
      <c r="N2" s="248"/>
      <c r="O2" s="249"/>
      <c r="P2" s="250"/>
      <c r="Q2" s="251"/>
      <c r="R2" s="29"/>
      <c r="S2" s="29"/>
      <c r="T2" s="67"/>
      <c r="U2" s="67"/>
      <c r="V2" s="67"/>
      <c r="W2" s="67"/>
      <c r="X2" s="67"/>
      <c r="Y2" s="29"/>
      <c r="Z2" s="67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</row>
    <row r="3" spans="1:115" s="30" customFormat="1" ht="15">
      <c r="A3" s="47" t="s">
        <v>390</v>
      </c>
      <c r="B3" s="48"/>
      <c r="C3" s="49"/>
      <c r="D3" s="48"/>
      <c r="E3" s="50"/>
      <c r="F3" s="51"/>
      <c r="G3" s="246"/>
      <c r="H3" s="51"/>
      <c r="I3" s="246"/>
      <c r="J3" s="247"/>
      <c r="K3" s="248"/>
      <c r="L3" s="248"/>
      <c r="M3" s="248"/>
      <c r="N3" s="248"/>
      <c r="O3" s="249"/>
      <c r="P3" s="250"/>
      <c r="Q3" s="251"/>
      <c r="R3" s="29"/>
      <c r="S3" s="29"/>
      <c r="T3" s="67"/>
      <c r="U3" s="67"/>
      <c r="V3" s="67"/>
      <c r="W3" s="67"/>
      <c r="X3" s="67"/>
      <c r="Y3" s="29"/>
      <c r="Z3" s="67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</row>
    <row r="4" spans="1:115" s="30" customFormat="1" ht="15">
      <c r="A4" s="47" t="s">
        <v>391</v>
      </c>
      <c r="B4" s="48"/>
      <c r="C4" s="49"/>
      <c r="D4" s="48"/>
      <c r="E4" s="50"/>
      <c r="F4" s="51"/>
      <c r="G4" s="246"/>
      <c r="H4" s="51"/>
      <c r="I4" s="246"/>
      <c r="J4" s="247"/>
      <c r="K4" s="248"/>
      <c r="L4" s="248"/>
      <c r="M4" s="248"/>
      <c r="N4" s="248"/>
      <c r="O4" s="249"/>
      <c r="P4" s="250"/>
      <c r="Q4" s="251"/>
      <c r="R4" s="29"/>
      <c r="S4" s="29"/>
      <c r="T4" s="67"/>
      <c r="U4" s="67"/>
      <c r="V4" s="67"/>
      <c r="W4" s="67"/>
      <c r="X4" s="67"/>
      <c r="Y4" s="29"/>
      <c r="Z4" s="67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</row>
    <row r="5" spans="1:16" ht="22.5" customHeight="1">
      <c r="A5" s="363" t="s">
        <v>188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</row>
    <row r="6" spans="1:16" ht="10.5" customHeight="1">
      <c r="A6" s="180"/>
      <c r="B6" s="180"/>
      <c r="C6" s="180"/>
      <c r="D6" s="180"/>
      <c r="E6" s="180"/>
      <c r="F6" s="180"/>
      <c r="G6" s="252"/>
      <c r="H6" s="180"/>
      <c r="I6" s="180"/>
      <c r="J6" s="180"/>
      <c r="K6" s="253"/>
      <c r="L6" s="253"/>
      <c r="M6" s="253"/>
      <c r="N6" s="253"/>
      <c r="O6" s="254"/>
      <c r="P6" s="255"/>
    </row>
    <row r="8" ht="15">
      <c r="P8" s="232" t="s">
        <v>47</v>
      </c>
    </row>
    <row r="9" spans="1:18" ht="31.5" customHeight="1">
      <c r="A9" s="359"/>
      <c r="B9" s="360"/>
      <c r="C9" s="361"/>
      <c r="D9" s="359" t="s">
        <v>48</v>
      </c>
      <c r="E9" s="361"/>
      <c r="F9" s="370" t="s">
        <v>59</v>
      </c>
      <c r="G9" s="370" t="s">
        <v>406</v>
      </c>
      <c r="H9" s="341" t="s">
        <v>409</v>
      </c>
      <c r="I9" s="341"/>
      <c r="J9" s="341"/>
      <c r="K9" s="400" t="s">
        <v>407</v>
      </c>
      <c r="L9" s="401"/>
      <c r="M9" s="401"/>
      <c r="N9" s="401"/>
      <c r="O9" s="402"/>
      <c r="P9" s="257" t="s">
        <v>6</v>
      </c>
      <c r="Q9" s="258" t="s">
        <v>6</v>
      </c>
      <c r="R9" s="215"/>
    </row>
    <row r="10" spans="1:18" ht="27" customHeight="1">
      <c r="A10" s="362"/>
      <c r="B10" s="363"/>
      <c r="C10" s="364"/>
      <c r="D10" s="362"/>
      <c r="E10" s="364"/>
      <c r="F10" s="371"/>
      <c r="G10" s="371"/>
      <c r="H10" s="368" t="s">
        <v>60</v>
      </c>
      <c r="I10" s="369"/>
      <c r="J10" s="370" t="s">
        <v>410</v>
      </c>
      <c r="K10" s="400" t="s">
        <v>343</v>
      </c>
      <c r="L10" s="401"/>
      <c r="M10" s="401"/>
      <c r="N10" s="402"/>
      <c r="O10" s="355" t="s">
        <v>349</v>
      </c>
      <c r="P10" s="357" t="s">
        <v>363</v>
      </c>
      <c r="Q10" s="355" t="s">
        <v>344</v>
      </c>
      <c r="R10" s="180"/>
    </row>
    <row r="11" spans="1:26" ht="102.75" customHeight="1">
      <c r="A11" s="365"/>
      <c r="B11" s="366"/>
      <c r="C11" s="367"/>
      <c r="D11" s="365"/>
      <c r="E11" s="367"/>
      <c r="F11" s="372"/>
      <c r="G11" s="372"/>
      <c r="H11" s="245" t="s">
        <v>364</v>
      </c>
      <c r="I11" s="245" t="s">
        <v>306</v>
      </c>
      <c r="J11" s="372"/>
      <c r="K11" s="224" t="s">
        <v>346</v>
      </c>
      <c r="L11" s="224" t="s">
        <v>345</v>
      </c>
      <c r="M11" s="224" t="s">
        <v>347</v>
      </c>
      <c r="N11" s="224" t="s">
        <v>408</v>
      </c>
      <c r="O11" s="356"/>
      <c r="P11" s="358"/>
      <c r="Q11" s="356"/>
      <c r="R11" s="180"/>
      <c r="T11" s="224" t="s">
        <v>346</v>
      </c>
      <c r="U11" s="224" t="s">
        <v>345</v>
      </c>
      <c r="V11" s="224" t="s">
        <v>347</v>
      </c>
      <c r="W11" s="224" t="s">
        <v>356</v>
      </c>
      <c r="X11" s="224" t="s">
        <v>354</v>
      </c>
      <c r="Z11" s="175" t="s">
        <v>357</v>
      </c>
    </row>
    <row r="12" spans="1:26" s="216" customFormat="1" ht="13.5" customHeight="1">
      <c r="A12" s="263">
        <v>0</v>
      </c>
      <c r="B12" s="380">
        <v>1</v>
      </c>
      <c r="C12" s="380"/>
      <c r="D12" s="384">
        <v>2</v>
      </c>
      <c r="E12" s="384"/>
      <c r="F12" s="264">
        <v>3</v>
      </c>
      <c r="G12" s="264" t="s">
        <v>338</v>
      </c>
      <c r="H12" s="264">
        <v>4</v>
      </c>
      <c r="I12" s="264" t="s">
        <v>307</v>
      </c>
      <c r="J12" s="264">
        <v>5</v>
      </c>
      <c r="K12" s="265" t="s">
        <v>340</v>
      </c>
      <c r="L12" s="265" t="s">
        <v>341</v>
      </c>
      <c r="M12" s="265" t="s">
        <v>342</v>
      </c>
      <c r="N12" s="265">
        <v>6</v>
      </c>
      <c r="O12" s="265">
        <v>6</v>
      </c>
      <c r="P12" s="266" t="s">
        <v>333</v>
      </c>
      <c r="Q12" s="265">
        <v>8</v>
      </c>
      <c r="T12" s="217"/>
      <c r="U12" s="217"/>
      <c r="V12" s="217"/>
      <c r="W12" s="217"/>
      <c r="X12" s="217"/>
      <c r="Z12" s="217"/>
    </row>
    <row r="13" spans="1:26" s="37" customFormat="1" ht="34.5" customHeight="1">
      <c r="A13" s="263" t="s">
        <v>26</v>
      </c>
      <c r="B13" s="263"/>
      <c r="C13" s="263"/>
      <c r="D13" s="378" t="s">
        <v>258</v>
      </c>
      <c r="E13" s="378"/>
      <c r="F13" s="264">
        <v>1</v>
      </c>
      <c r="G13" s="42">
        <v>4768</v>
      </c>
      <c r="H13" s="42">
        <f aca="true" t="shared" si="0" ref="H13:N13">H14+H34+H40</f>
        <v>5071</v>
      </c>
      <c r="I13" s="42"/>
      <c r="J13" s="42">
        <f t="shared" si="0"/>
        <v>5071</v>
      </c>
      <c r="K13" s="268">
        <f t="shared" si="0"/>
        <v>1196</v>
      </c>
      <c r="L13" s="268">
        <f t="shared" si="0"/>
        <v>2492</v>
      </c>
      <c r="M13" s="268">
        <f t="shared" si="0"/>
        <v>3895</v>
      </c>
      <c r="N13" s="268">
        <f t="shared" si="0"/>
        <v>5198</v>
      </c>
      <c r="O13" s="268">
        <f>N13</f>
        <v>5198</v>
      </c>
      <c r="P13" s="269">
        <f>O13/J13</f>
        <v>1.025044369946756</v>
      </c>
      <c r="Q13" s="270">
        <f>J13/G13</f>
        <v>1.0635486577181208</v>
      </c>
      <c r="R13" s="218"/>
      <c r="S13" s="176">
        <v>1</v>
      </c>
      <c r="T13" s="42">
        <f>T14+T34+T40</f>
        <v>1196</v>
      </c>
      <c r="U13" s="42">
        <f>U14+U34+U40</f>
        <v>1296</v>
      </c>
      <c r="V13" s="42">
        <f>V14+V34+V40</f>
        <v>1403</v>
      </c>
      <c r="W13" s="42">
        <f>W14+W34+W40</f>
        <v>1303</v>
      </c>
      <c r="X13" s="176">
        <f>SUM(T13:W13)</f>
        <v>5198</v>
      </c>
      <c r="Z13" s="93">
        <v>3015.846</v>
      </c>
    </row>
    <row r="14" spans="1:26" s="37" customFormat="1" ht="60" customHeight="1">
      <c r="A14" s="380"/>
      <c r="B14" s="245">
        <v>1</v>
      </c>
      <c r="C14" s="263"/>
      <c r="D14" s="378" t="s">
        <v>313</v>
      </c>
      <c r="E14" s="378"/>
      <c r="F14" s="264">
        <v>2</v>
      </c>
      <c r="G14" s="42">
        <v>4720</v>
      </c>
      <c r="H14" s="42">
        <f aca="true" t="shared" si="1" ref="H14:N14">H15+H20+H21+H24+H25+H26</f>
        <v>5016</v>
      </c>
      <c r="I14" s="42"/>
      <c r="J14" s="42">
        <f t="shared" si="1"/>
        <v>5016</v>
      </c>
      <c r="K14" s="268">
        <f t="shared" si="1"/>
        <v>1190</v>
      </c>
      <c r="L14" s="268">
        <f t="shared" si="1"/>
        <v>2480</v>
      </c>
      <c r="M14" s="268">
        <f t="shared" si="1"/>
        <v>3880</v>
      </c>
      <c r="N14" s="268">
        <f t="shared" si="1"/>
        <v>5180</v>
      </c>
      <c r="O14" s="268">
        <f aca="true" t="shared" si="2" ref="O14:O77">N14</f>
        <v>5180</v>
      </c>
      <c r="P14" s="269">
        <f>O14/J14</f>
        <v>1.032695374800638</v>
      </c>
      <c r="Q14" s="270">
        <f>J14/G14</f>
        <v>1.0627118644067797</v>
      </c>
      <c r="R14" s="218"/>
      <c r="S14" s="179">
        <v>2</v>
      </c>
      <c r="T14" s="42">
        <f>T15+T20+T21+T24+T25+T26</f>
        <v>1190</v>
      </c>
      <c r="U14" s="42">
        <f>U15+U20+U21+U24+U25+U26</f>
        <v>1290</v>
      </c>
      <c r="V14" s="42">
        <f>V15+V20+V21+V24+V25+V26</f>
        <v>1400</v>
      </c>
      <c r="W14" s="42">
        <f>W15+W20+W21+W24+W25+W26</f>
        <v>1300</v>
      </c>
      <c r="X14" s="176">
        <f>SUM(T14:W14)</f>
        <v>5180</v>
      </c>
      <c r="Z14" s="93">
        <v>3005.76</v>
      </c>
    </row>
    <row r="15" spans="1:26" ht="42" customHeight="1">
      <c r="A15" s="380"/>
      <c r="B15" s="380"/>
      <c r="C15" s="263" t="s">
        <v>27</v>
      </c>
      <c r="D15" s="378" t="s">
        <v>204</v>
      </c>
      <c r="E15" s="378"/>
      <c r="F15" s="271">
        <v>3</v>
      </c>
      <c r="G15" s="38">
        <v>4618</v>
      </c>
      <c r="H15" s="38">
        <f>H16+H17+H18+H19</f>
        <v>4931</v>
      </c>
      <c r="I15" s="38"/>
      <c r="J15" s="38">
        <f>J16+J17+J18+J19</f>
        <v>4931</v>
      </c>
      <c r="K15" s="272">
        <f>SUM(K16:K19)</f>
        <v>1170</v>
      </c>
      <c r="L15" s="272">
        <f>SUM(L16:L19)</f>
        <v>2440</v>
      </c>
      <c r="M15" s="272">
        <f>SUM(M16:M19)</f>
        <v>3820</v>
      </c>
      <c r="N15" s="272">
        <f>SUM(N16:N19)</f>
        <v>5100</v>
      </c>
      <c r="O15" s="268">
        <f t="shared" si="2"/>
        <v>5100</v>
      </c>
      <c r="P15" s="269">
        <f>O15/J15</f>
        <v>1.0342729669438249</v>
      </c>
      <c r="Q15" s="270">
        <f>J15/G15</f>
        <v>1.0677782589865743</v>
      </c>
      <c r="R15" s="218"/>
      <c r="S15" s="178">
        <v>3</v>
      </c>
      <c r="T15" s="38">
        <f>SUM(T16:T19)</f>
        <v>1170</v>
      </c>
      <c r="U15" s="38">
        <f>SUM(U16:U19)</f>
        <v>1270</v>
      </c>
      <c r="V15" s="38">
        <f>SUM(V16:V19)</f>
        <v>1380</v>
      </c>
      <c r="W15" s="38">
        <f>SUM(W16:W19)</f>
        <v>1280</v>
      </c>
      <c r="X15" s="177">
        <f>SUM(T15:W15)</f>
        <v>5100</v>
      </c>
      <c r="Z15" s="175">
        <v>2490.208</v>
      </c>
    </row>
    <row r="16" spans="1:24" ht="14.25" customHeight="1">
      <c r="A16" s="380"/>
      <c r="B16" s="380"/>
      <c r="C16" s="263"/>
      <c r="D16" s="267" t="s">
        <v>155</v>
      </c>
      <c r="E16" s="267" t="s">
        <v>67</v>
      </c>
      <c r="F16" s="271">
        <v>4</v>
      </c>
      <c r="G16" s="38"/>
      <c r="H16" s="38"/>
      <c r="I16" s="38"/>
      <c r="J16" s="42">
        <v>0</v>
      </c>
      <c r="K16" s="272"/>
      <c r="L16" s="272"/>
      <c r="M16" s="272"/>
      <c r="N16" s="272"/>
      <c r="O16" s="268">
        <f t="shared" si="2"/>
        <v>0</v>
      </c>
      <c r="P16" s="269"/>
      <c r="Q16" s="270"/>
      <c r="R16" s="218"/>
      <c r="S16" s="178">
        <v>4</v>
      </c>
      <c r="T16" s="176"/>
      <c r="U16" s="176"/>
      <c r="V16" s="177"/>
      <c r="W16" s="177"/>
      <c r="X16" s="177">
        <f aca="true" t="shared" si="3" ref="X16:X79">SUM(T16:W16)</f>
        <v>0</v>
      </c>
    </row>
    <row r="17" spans="1:26" ht="15.75" customHeight="1">
      <c r="A17" s="380"/>
      <c r="B17" s="380"/>
      <c r="C17" s="263"/>
      <c r="D17" s="267" t="s">
        <v>156</v>
      </c>
      <c r="E17" s="267" t="s">
        <v>68</v>
      </c>
      <c r="F17" s="271">
        <v>5</v>
      </c>
      <c r="G17" s="38">
        <v>4040</v>
      </c>
      <c r="H17" s="38">
        <f>J17</f>
        <v>2709</v>
      </c>
      <c r="I17" s="38"/>
      <c r="J17" s="38">
        <v>2709</v>
      </c>
      <c r="K17" s="272">
        <f>T17</f>
        <v>600</v>
      </c>
      <c r="L17" s="272">
        <f>T17+U17</f>
        <v>1300</v>
      </c>
      <c r="M17" s="272">
        <f>T17+U17+V17</f>
        <v>2100</v>
      </c>
      <c r="N17" s="272">
        <f>T17+U17+V17+W17</f>
        <v>2800</v>
      </c>
      <c r="O17" s="268">
        <f t="shared" si="2"/>
        <v>2800</v>
      </c>
      <c r="P17" s="269">
        <f>O17/J17</f>
        <v>1.0335917312661498</v>
      </c>
      <c r="Q17" s="270">
        <f>J17/G17</f>
        <v>0.6705445544554456</v>
      </c>
      <c r="R17" s="218"/>
      <c r="S17" s="178">
        <v>5</v>
      </c>
      <c r="T17" s="176">
        <v>600</v>
      </c>
      <c r="U17" s="176">
        <v>700</v>
      </c>
      <c r="V17" s="177">
        <v>800</v>
      </c>
      <c r="W17" s="177">
        <v>700</v>
      </c>
      <c r="X17" s="177">
        <f t="shared" si="3"/>
        <v>2800</v>
      </c>
      <c r="Z17" s="175">
        <v>8.286</v>
      </c>
    </row>
    <row r="18" spans="1:26" ht="15.75" customHeight="1">
      <c r="A18" s="380"/>
      <c r="B18" s="380"/>
      <c r="C18" s="263"/>
      <c r="D18" s="267" t="s">
        <v>224</v>
      </c>
      <c r="E18" s="267" t="s">
        <v>69</v>
      </c>
      <c r="F18" s="271">
        <v>6</v>
      </c>
      <c r="G18" s="38">
        <v>578</v>
      </c>
      <c r="H18" s="38">
        <f>J18</f>
        <v>2222</v>
      </c>
      <c r="I18" s="38"/>
      <c r="J18" s="38">
        <v>2222</v>
      </c>
      <c r="K18" s="272">
        <f>T18</f>
        <v>570</v>
      </c>
      <c r="L18" s="272">
        <f>T18+U18</f>
        <v>1140</v>
      </c>
      <c r="M18" s="272">
        <f>T18+U18+V18</f>
        <v>1720</v>
      </c>
      <c r="N18" s="272">
        <f>T18+U18+V18+W18</f>
        <v>2300</v>
      </c>
      <c r="O18" s="268">
        <f t="shared" si="2"/>
        <v>2300</v>
      </c>
      <c r="P18" s="269">
        <f>O18/J18</f>
        <v>1.035103510351035</v>
      </c>
      <c r="Q18" s="270">
        <f>J18/G18</f>
        <v>3.8442906574394464</v>
      </c>
      <c r="R18" s="218"/>
      <c r="S18" s="178">
        <v>6</v>
      </c>
      <c r="T18" s="176">
        <v>570</v>
      </c>
      <c r="U18" s="176">
        <v>570</v>
      </c>
      <c r="V18" s="177">
        <v>580</v>
      </c>
      <c r="W18" s="177">
        <v>580</v>
      </c>
      <c r="X18" s="177">
        <f t="shared" si="3"/>
        <v>2300</v>
      </c>
      <c r="Z18" s="175">
        <v>2481.922</v>
      </c>
    </row>
    <row r="19" spans="1:24" ht="15.75" customHeight="1">
      <c r="A19" s="380"/>
      <c r="B19" s="380"/>
      <c r="C19" s="263"/>
      <c r="D19" s="267" t="s">
        <v>225</v>
      </c>
      <c r="E19" s="267" t="s">
        <v>70</v>
      </c>
      <c r="F19" s="271">
        <v>7</v>
      </c>
      <c r="G19" s="38"/>
      <c r="H19" s="38">
        <f>J19</f>
        <v>0</v>
      </c>
      <c r="I19" s="38"/>
      <c r="J19" s="42">
        <v>0</v>
      </c>
      <c r="K19" s="272"/>
      <c r="L19" s="272"/>
      <c r="M19" s="272"/>
      <c r="N19" s="272"/>
      <c r="O19" s="268">
        <f t="shared" si="2"/>
        <v>0</v>
      </c>
      <c r="P19" s="269"/>
      <c r="Q19" s="270"/>
      <c r="R19" s="218"/>
      <c r="S19" s="178">
        <v>7</v>
      </c>
      <c r="T19" s="176"/>
      <c r="U19" s="176"/>
      <c r="V19" s="177"/>
      <c r="W19" s="177"/>
      <c r="X19" s="177">
        <f t="shared" si="3"/>
        <v>0</v>
      </c>
    </row>
    <row r="20" spans="1:24" ht="15.75" customHeight="1">
      <c r="A20" s="380"/>
      <c r="B20" s="380"/>
      <c r="C20" s="263" t="s">
        <v>28</v>
      </c>
      <c r="D20" s="378" t="s">
        <v>29</v>
      </c>
      <c r="E20" s="378"/>
      <c r="F20" s="271">
        <v>8</v>
      </c>
      <c r="G20" s="38"/>
      <c r="H20" s="38">
        <f>J20</f>
        <v>0</v>
      </c>
      <c r="I20" s="38"/>
      <c r="J20" s="42">
        <v>0</v>
      </c>
      <c r="K20" s="272"/>
      <c r="L20" s="272"/>
      <c r="M20" s="272"/>
      <c r="N20" s="272"/>
      <c r="O20" s="268">
        <f t="shared" si="2"/>
        <v>0</v>
      </c>
      <c r="P20" s="269"/>
      <c r="Q20" s="270"/>
      <c r="R20" s="218"/>
      <c r="S20" s="178">
        <v>8</v>
      </c>
      <c r="T20" s="176"/>
      <c r="U20" s="176"/>
      <c r="V20" s="177"/>
      <c r="W20" s="177"/>
      <c r="X20" s="177">
        <f t="shared" si="3"/>
        <v>0</v>
      </c>
    </row>
    <row r="21" spans="1:26" ht="73.5" customHeight="1">
      <c r="A21" s="380"/>
      <c r="B21" s="380"/>
      <c r="C21" s="263" t="s">
        <v>30</v>
      </c>
      <c r="D21" s="378" t="s">
        <v>252</v>
      </c>
      <c r="E21" s="378"/>
      <c r="F21" s="271">
        <v>9</v>
      </c>
      <c r="G21" s="38"/>
      <c r="H21" s="38">
        <f>SUM(H22:H23)</f>
        <v>0</v>
      </c>
      <c r="I21" s="38">
        <f aca="true" t="shared" si="4" ref="I21:N21">I22+I23</f>
        <v>0</v>
      </c>
      <c r="J21" s="38">
        <f t="shared" si="4"/>
        <v>0</v>
      </c>
      <c r="K21" s="272">
        <f t="shared" si="4"/>
        <v>0</v>
      </c>
      <c r="L21" s="272">
        <f t="shared" si="4"/>
        <v>0</v>
      </c>
      <c r="M21" s="272">
        <f t="shared" si="4"/>
        <v>0</v>
      </c>
      <c r="N21" s="272">
        <f t="shared" si="4"/>
        <v>0</v>
      </c>
      <c r="O21" s="268">
        <f t="shared" si="2"/>
        <v>0</v>
      </c>
      <c r="P21" s="269"/>
      <c r="Q21" s="270"/>
      <c r="R21" s="218"/>
      <c r="S21" s="178">
        <v>9</v>
      </c>
      <c r="T21" s="38">
        <f>T22+T23</f>
        <v>0</v>
      </c>
      <c r="U21" s="38">
        <f>U22+U23</f>
        <v>0</v>
      </c>
      <c r="V21" s="38">
        <f>V22+V23</f>
        <v>0</v>
      </c>
      <c r="W21" s="38">
        <f>W22+W23</f>
        <v>0</v>
      </c>
      <c r="X21" s="177">
        <f t="shared" si="3"/>
        <v>0</v>
      </c>
      <c r="Z21" s="175">
        <v>218.349</v>
      </c>
    </row>
    <row r="22" spans="1:26" ht="18.75" customHeight="1">
      <c r="A22" s="380"/>
      <c r="B22" s="380"/>
      <c r="C22" s="380"/>
      <c r="D22" s="273" t="s">
        <v>17</v>
      </c>
      <c r="E22" s="274" t="s">
        <v>239</v>
      </c>
      <c r="F22" s="271">
        <v>10</v>
      </c>
      <c r="G22" s="38"/>
      <c r="H22" s="38"/>
      <c r="I22" s="38">
        <f>H22</f>
        <v>0</v>
      </c>
      <c r="J22" s="38">
        <f>I22</f>
        <v>0</v>
      </c>
      <c r="K22" s="272">
        <f>T22</f>
        <v>0</v>
      </c>
      <c r="L22" s="272">
        <f>T22+U22</f>
        <v>0</v>
      </c>
      <c r="M22" s="272">
        <f>T22+U22+V22</f>
        <v>0</v>
      </c>
      <c r="N22" s="272">
        <f>T22+U22+V22+W22</f>
        <v>0</v>
      </c>
      <c r="O22" s="268">
        <f t="shared" si="2"/>
        <v>0</v>
      </c>
      <c r="P22" s="269"/>
      <c r="Q22" s="270"/>
      <c r="R22" s="218"/>
      <c r="S22" s="178">
        <v>10</v>
      </c>
      <c r="T22" s="176"/>
      <c r="U22" s="176"/>
      <c r="V22" s="177"/>
      <c r="W22" s="177"/>
      <c r="X22" s="177">
        <f t="shared" si="3"/>
        <v>0</v>
      </c>
      <c r="Z22" s="175">
        <v>218.349</v>
      </c>
    </row>
    <row r="23" spans="1:24" ht="18" customHeight="1">
      <c r="A23" s="380"/>
      <c r="B23" s="380"/>
      <c r="C23" s="380"/>
      <c r="D23" s="273" t="s">
        <v>18</v>
      </c>
      <c r="E23" s="274" t="s">
        <v>31</v>
      </c>
      <c r="F23" s="271">
        <v>11</v>
      </c>
      <c r="G23" s="38"/>
      <c r="H23" s="38"/>
      <c r="I23" s="38"/>
      <c r="J23" s="42">
        <v>0</v>
      </c>
      <c r="K23" s="272"/>
      <c r="L23" s="272"/>
      <c r="M23" s="272"/>
      <c r="N23" s="272"/>
      <c r="O23" s="268">
        <f t="shared" si="2"/>
        <v>0</v>
      </c>
      <c r="P23" s="269"/>
      <c r="Q23" s="270"/>
      <c r="R23" s="218"/>
      <c r="S23" s="178">
        <v>11</v>
      </c>
      <c r="T23" s="176"/>
      <c r="U23" s="176"/>
      <c r="V23" s="177"/>
      <c r="W23" s="177"/>
      <c r="X23" s="177">
        <f t="shared" si="3"/>
        <v>0</v>
      </c>
    </row>
    <row r="24" spans="1:26" ht="15" customHeight="1">
      <c r="A24" s="380"/>
      <c r="B24" s="380"/>
      <c r="C24" s="263" t="s">
        <v>32</v>
      </c>
      <c r="D24" s="378" t="s">
        <v>240</v>
      </c>
      <c r="E24" s="378"/>
      <c r="F24" s="271">
        <v>12</v>
      </c>
      <c r="G24" s="38"/>
      <c r="H24" s="38"/>
      <c r="I24" s="38">
        <f>H24</f>
        <v>0</v>
      </c>
      <c r="J24" s="38">
        <f>I24</f>
        <v>0</v>
      </c>
      <c r="K24" s="272">
        <f>T24</f>
        <v>0</v>
      </c>
      <c r="L24" s="272">
        <f>T24+U24</f>
        <v>0</v>
      </c>
      <c r="M24" s="272">
        <f>T24+U24+V24</f>
        <v>0</v>
      </c>
      <c r="N24" s="272">
        <f>T24+U24+V24+W24</f>
        <v>0</v>
      </c>
      <c r="O24" s="268">
        <f t="shared" si="2"/>
        <v>0</v>
      </c>
      <c r="P24" s="269"/>
      <c r="Q24" s="270"/>
      <c r="R24" s="218"/>
      <c r="S24" s="178">
        <v>12</v>
      </c>
      <c r="T24" s="176"/>
      <c r="U24" s="176"/>
      <c r="V24" s="177"/>
      <c r="W24" s="177"/>
      <c r="X24" s="177">
        <f t="shared" si="3"/>
        <v>0</v>
      </c>
      <c r="Z24" s="175">
        <v>37.904</v>
      </c>
    </row>
    <row r="25" spans="1:24" ht="43.5" customHeight="1">
      <c r="A25" s="380"/>
      <c r="B25" s="380"/>
      <c r="C25" s="263" t="s">
        <v>33</v>
      </c>
      <c r="D25" s="378" t="s">
        <v>127</v>
      </c>
      <c r="E25" s="378"/>
      <c r="F25" s="271">
        <v>13</v>
      </c>
      <c r="G25" s="38"/>
      <c r="H25" s="38"/>
      <c r="I25" s="38"/>
      <c r="J25" s="42">
        <v>0</v>
      </c>
      <c r="K25" s="272"/>
      <c r="L25" s="272"/>
      <c r="M25" s="272"/>
      <c r="N25" s="272"/>
      <c r="O25" s="268">
        <f t="shared" si="2"/>
        <v>0</v>
      </c>
      <c r="P25" s="269"/>
      <c r="Q25" s="270"/>
      <c r="R25" s="218"/>
      <c r="S25" s="178">
        <v>13</v>
      </c>
      <c r="T25" s="176"/>
      <c r="U25" s="176"/>
      <c r="V25" s="177"/>
      <c r="W25" s="177"/>
      <c r="X25" s="177">
        <f t="shared" si="3"/>
        <v>0</v>
      </c>
    </row>
    <row r="26" spans="1:26" ht="61.5" customHeight="1">
      <c r="A26" s="380"/>
      <c r="B26" s="263"/>
      <c r="C26" s="263" t="s">
        <v>39</v>
      </c>
      <c r="D26" s="374" t="s">
        <v>270</v>
      </c>
      <c r="E26" s="375"/>
      <c r="F26" s="271">
        <v>14</v>
      </c>
      <c r="G26" s="38">
        <v>102</v>
      </c>
      <c r="H26" s="38">
        <f aca="true" t="shared" si="5" ref="H26:N26">H27+H28+H31+H32+H33</f>
        <v>85</v>
      </c>
      <c r="I26" s="38"/>
      <c r="J26" s="38">
        <f t="shared" si="5"/>
        <v>85</v>
      </c>
      <c r="K26" s="268">
        <f t="shared" si="5"/>
        <v>20</v>
      </c>
      <c r="L26" s="268">
        <f t="shared" si="5"/>
        <v>40</v>
      </c>
      <c r="M26" s="268">
        <f t="shared" si="5"/>
        <v>60</v>
      </c>
      <c r="N26" s="268">
        <f t="shared" si="5"/>
        <v>80</v>
      </c>
      <c r="O26" s="268">
        <f t="shared" si="2"/>
        <v>80</v>
      </c>
      <c r="P26" s="269">
        <f>O26/J26</f>
        <v>0.9411764705882353</v>
      </c>
      <c r="Q26" s="270">
        <f>J26/G26</f>
        <v>0.8333333333333334</v>
      </c>
      <c r="R26" s="218"/>
      <c r="S26" s="178">
        <v>14</v>
      </c>
      <c r="T26" s="42">
        <f>T27+T28+T31+T32+T33</f>
        <v>20</v>
      </c>
      <c r="U26" s="42">
        <f>U27+U28+U31+U32+U33</f>
        <v>20</v>
      </c>
      <c r="V26" s="42">
        <f>V27+V28+V31+V32+V33</f>
        <v>20</v>
      </c>
      <c r="W26" s="42">
        <f>W27+W28+W31+W32+W33</f>
        <v>20</v>
      </c>
      <c r="X26" s="42">
        <f>X27+X28+X31+X32+X33</f>
        <v>80</v>
      </c>
      <c r="Z26" s="175">
        <v>259.29900000000004</v>
      </c>
    </row>
    <row r="27" spans="1:26" ht="31.5" customHeight="1">
      <c r="A27" s="380"/>
      <c r="B27" s="263"/>
      <c r="C27" s="263"/>
      <c r="D27" s="267" t="s">
        <v>130</v>
      </c>
      <c r="E27" s="267" t="s">
        <v>128</v>
      </c>
      <c r="F27" s="271">
        <v>15</v>
      </c>
      <c r="G27" s="38">
        <v>102</v>
      </c>
      <c r="H27" s="38">
        <f>J27</f>
        <v>85</v>
      </c>
      <c r="I27" s="38"/>
      <c r="J27" s="38">
        <v>85</v>
      </c>
      <c r="K27" s="272">
        <f>T27</f>
        <v>20</v>
      </c>
      <c r="L27" s="272">
        <f>T27+U27</f>
        <v>40</v>
      </c>
      <c r="M27" s="272">
        <f>T27+U27+V27</f>
        <v>60</v>
      </c>
      <c r="N27" s="272">
        <f>T27+U27+V27+W27</f>
        <v>80</v>
      </c>
      <c r="O27" s="268">
        <f t="shared" si="2"/>
        <v>80</v>
      </c>
      <c r="P27" s="269">
        <f>O27/J27</f>
        <v>0.9411764705882353</v>
      </c>
      <c r="Q27" s="270">
        <f>J27/G27</f>
        <v>0.8333333333333334</v>
      </c>
      <c r="R27" s="218"/>
      <c r="S27" s="178">
        <v>15</v>
      </c>
      <c r="T27" s="176">
        <v>20</v>
      </c>
      <c r="U27" s="176">
        <v>20</v>
      </c>
      <c r="V27" s="177">
        <v>20</v>
      </c>
      <c r="W27" s="177">
        <v>20</v>
      </c>
      <c r="X27" s="177">
        <f t="shared" si="3"/>
        <v>80</v>
      </c>
      <c r="Z27" s="175">
        <v>240.681</v>
      </c>
    </row>
    <row r="28" spans="1:26" ht="72.75" customHeight="1">
      <c r="A28" s="380"/>
      <c r="B28" s="263"/>
      <c r="C28" s="263"/>
      <c r="D28" s="267" t="s">
        <v>205</v>
      </c>
      <c r="E28" s="267" t="s">
        <v>210</v>
      </c>
      <c r="F28" s="271">
        <v>16</v>
      </c>
      <c r="G28" s="38">
        <v>0</v>
      </c>
      <c r="H28" s="38">
        <f>H30+H31</f>
        <v>0</v>
      </c>
      <c r="I28" s="38">
        <f>I30+I31</f>
        <v>0</v>
      </c>
      <c r="J28" s="42">
        <v>0</v>
      </c>
      <c r="K28" s="272">
        <v>0</v>
      </c>
      <c r="L28" s="272">
        <v>0</v>
      </c>
      <c r="M28" s="272">
        <v>0</v>
      </c>
      <c r="N28" s="272">
        <v>0</v>
      </c>
      <c r="O28" s="268">
        <f t="shared" si="2"/>
        <v>0</v>
      </c>
      <c r="P28" s="269"/>
      <c r="Q28" s="270"/>
      <c r="R28" s="218"/>
      <c r="S28" s="178">
        <v>16</v>
      </c>
      <c r="T28" s="176"/>
      <c r="U28" s="176"/>
      <c r="V28" s="177"/>
      <c r="W28" s="177"/>
      <c r="X28" s="177">
        <f t="shared" si="3"/>
        <v>0</v>
      </c>
      <c r="Z28" s="175">
        <v>0</v>
      </c>
    </row>
    <row r="29" spans="1:24" ht="14.25" customHeight="1">
      <c r="A29" s="380"/>
      <c r="B29" s="263"/>
      <c r="C29" s="263"/>
      <c r="D29" s="267"/>
      <c r="E29" s="267" t="s">
        <v>241</v>
      </c>
      <c r="F29" s="271">
        <v>17</v>
      </c>
      <c r="G29" s="38"/>
      <c r="H29" s="38"/>
      <c r="I29" s="38"/>
      <c r="J29" s="42">
        <v>0</v>
      </c>
      <c r="K29" s="272"/>
      <c r="L29" s="272"/>
      <c r="M29" s="272"/>
      <c r="N29" s="272"/>
      <c r="O29" s="268">
        <f t="shared" si="2"/>
        <v>0</v>
      </c>
      <c r="P29" s="269"/>
      <c r="Q29" s="270"/>
      <c r="R29" s="218"/>
      <c r="S29" s="178">
        <v>17</v>
      </c>
      <c r="T29" s="176"/>
      <c r="U29" s="176"/>
      <c r="V29" s="177"/>
      <c r="W29" s="177"/>
      <c r="X29" s="177">
        <f t="shared" si="3"/>
        <v>0</v>
      </c>
    </row>
    <row r="30" spans="1:24" ht="17.25" customHeight="1">
      <c r="A30" s="380"/>
      <c r="B30" s="263"/>
      <c r="C30" s="263"/>
      <c r="D30" s="267"/>
      <c r="E30" s="267" t="s">
        <v>226</v>
      </c>
      <c r="F30" s="271">
        <v>18</v>
      </c>
      <c r="G30" s="38"/>
      <c r="H30" s="38"/>
      <c r="I30" s="38"/>
      <c r="J30" s="42">
        <v>0</v>
      </c>
      <c r="K30" s="272"/>
      <c r="L30" s="272"/>
      <c r="M30" s="272"/>
      <c r="N30" s="272"/>
      <c r="O30" s="268">
        <f t="shared" si="2"/>
        <v>0</v>
      </c>
      <c r="P30" s="269"/>
      <c r="Q30" s="270"/>
      <c r="R30" s="218"/>
      <c r="S30" s="178">
        <v>18</v>
      </c>
      <c r="T30" s="176"/>
      <c r="U30" s="176"/>
      <c r="V30" s="177"/>
      <c r="W30" s="177"/>
      <c r="X30" s="177">
        <f t="shared" si="3"/>
        <v>0</v>
      </c>
    </row>
    <row r="31" spans="1:24" ht="15" customHeight="1">
      <c r="A31" s="380"/>
      <c r="B31" s="263"/>
      <c r="C31" s="263"/>
      <c r="D31" s="267" t="s">
        <v>207</v>
      </c>
      <c r="E31" s="267" t="s">
        <v>129</v>
      </c>
      <c r="F31" s="271">
        <v>19</v>
      </c>
      <c r="G31" s="38"/>
      <c r="H31" s="38"/>
      <c r="I31" s="38"/>
      <c r="J31" s="42">
        <v>0</v>
      </c>
      <c r="K31" s="272"/>
      <c r="L31" s="272"/>
      <c r="M31" s="272"/>
      <c r="N31" s="272"/>
      <c r="O31" s="268">
        <f t="shared" si="2"/>
        <v>0</v>
      </c>
      <c r="P31" s="269"/>
      <c r="Q31" s="270"/>
      <c r="R31" s="218"/>
      <c r="S31" s="178">
        <v>19</v>
      </c>
      <c r="T31" s="176"/>
      <c r="U31" s="176"/>
      <c r="V31" s="177"/>
      <c r="W31" s="177"/>
      <c r="X31" s="177">
        <f t="shared" si="3"/>
        <v>0</v>
      </c>
    </row>
    <row r="32" spans="1:24" ht="31.5" customHeight="1">
      <c r="A32" s="380"/>
      <c r="B32" s="263"/>
      <c r="C32" s="263"/>
      <c r="D32" s="267" t="s">
        <v>208</v>
      </c>
      <c r="E32" s="267" t="s">
        <v>113</v>
      </c>
      <c r="F32" s="271">
        <v>20</v>
      </c>
      <c r="G32" s="38"/>
      <c r="H32" s="38"/>
      <c r="I32" s="38"/>
      <c r="J32" s="42">
        <v>0</v>
      </c>
      <c r="K32" s="272"/>
      <c r="L32" s="272"/>
      <c r="M32" s="272"/>
      <c r="N32" s="272"/>
      <c r="O32" s="268">
        <f t="shared" si="2"/>
        <v>0</v>
      </c>
      <c r="P32" s="269"/>
      <c r="Q32" s="270"/>
      <c r="R32" s="218"/>
      <c r="S32" s="178">
        <v>20</v>
      </c>
      <c r="T32" s="176"/>
      <c r="U32" s="176"/>
      <c r="V32" s="177"/>
      <c r="W32" s="177"/>
      <c r="X32" s="177">
        <f t="shared" si="3"/>
        <v>0</v>
      </c>
    </row>
    <row r="33" spans="1:26" ht="20.25" customHeight="1">
      <c r="A33" s="380"/>
      <c r="B33" s="263"/>
      <c r="C33" s="263"/>
      <c r="D33" s="267" t="s">
        <v>209</v>
      </c>
      <c r="E33" s="267" t="s">
        <v>70</v>
      </c>
      <c r="F33" s="271">
        <v>21</v>
      </c>
      <c r="G33" s="38"/>
      <c r="H33" s="38"/>
      <c r="I33" s="38">
        <f>H33</f>
        <v>0</v>
      </c>
      <c r="J33" s="38">
        <f>I33</f>
        <v>0</v>
      </c>
      <c r="K33" s="272">
        <f>T33</f>
        <v>0</v>
      </c>
      <c r="L33" s="272">
        <f>T33+U33</f>
        <v>0</v>
      </c>
      <c r="M33" s="272">
        <f>T33+U33+V33</f>
        <v>0</v>
      </c>
      <c r="N33" s="272">
        <f>T33+U33+V33+W33</f>
        <v>0</v>
      </c>
      <c r="O33" s="268">
        <f t="shared" si="2"/>
        <v>0</v>
      </c>
      <c r="P33" s="269"/>
      <c r="Q33" s="270"/>
      <c r="R33" s="218"/>
      <c r="S33" s="178">
        <v>21</v>
      </c>
      <c r="T33" s="176"/>
      <c r="U33" s="176"/>
      <c r="V33" s="177"/>
      <c r="W33" s="177"/>
      <c r="X33" s="177">
        <f t="shared" si="3"/>
        <v>0</v>
      </c>
      <c r="Z33" s="175">
        <v>18.618</v>
      </c>
    </row>
    <row r="34" spans="1:26" s="37" customFormat="1" ht="47.25" customHeight="1">
      <c r="A34" s="380"/>
      <c r="B34" s="263">
        <v>2</v>
      </c>
      <c r="C34" s="263"/>
      <c r="D34" s="378" t="s">
        <v>259</v>
      </c>
      <c r="E34" s="378"/>
      <c r="F34" s="264">
        <v>22</v>
      </c>
      <c r="G34" s="42">
        <v>2</v>
      </c>
      <c r="H34" s="42">
        <f aca="true" t="shared" si="6" ref="H34:N34">H35+H36+H37+H38+H39</f>
        <v>0</v>
      </c>
      <c r="I34" s="42">
        <f t="shared" si="6"/>
        <v>0</v>
      </c>
      <c r="J34" s="42">
        <f t="shared" si="6"/>
        <v>0</v>
      </c>
      <c r="K34" s="268">
        <f t="shared" si="6"/>
        <v>0</v>
      </c>
      <c r="L34" s="268">
        <f t="shared" si="6"/>
        <v>0</v>
      </c>
      <c r="M34" s="268">
        <f t="shared" si="6"/>
        <v>0</v>
      </c>
      <c r="N34" s="268">
        <f t="shared" si="6"/>
        <v>0</v>
      </c>
      <c r="O34" s="268">
        <f t="shared" si="2"/>
        <v>0</v>
      </c>
      <c r="P34" s="269">
        <v>0</v>
      </c>
      <c r="Q34" s="276">
        <f>J34/G34</f>
        <v>0</v>
      </c>
      <c r="R34" s="219"/>
      <c r="S34" s="179">
        <v>22</v>
      </c>
      <c r="T34" s="42">
        <f>T35+T36+T37+T38+T39</f>
        <v>0</v>
      </c>
      <c r="U34" s="42">
        <f>U35+U36+U37+U38+U39</f>
        <v>0</v>
      </c>
      <c r="V34" s="42">
        <f>V35+V36+V37+V38+V39</f>
        <v>0</v>
      </c>
      <c r="W34" s="42">
        <f>W35+W36+W37+W38+W39</f>
        <v>0</v>
      </c>
      <c r="X34" s="177">
        <f t="shared" si="3"/>
        <v>0</v>
      </c>
      <c r="Z34" s="93">
        <v>10.086</v>
      </c>
    </row>
    <row r="35" spans="1:24" ht="35.25" customHeight="1">
      <c r="A35" s="380"/>
      <c r="B35" s="380"/>
      <c r="C35" s="263" t="s">
        <v>27</v>
      </c>
      <c r="D35" s="373" t="s">
        <v>34</v>
      </c>
      <c r="E35" s="373"/>
      <c r="F35" s="271">
        <v>23</v>
      </c>
      <c r="G35" s="38"/>
      <c r="H35" s="38">
        <f aca="true" t="shared" si="7" ref="H35:H40">J35</f>
        <v>0</v>
      </c>
      <c r="I35" s="38"/>
      <c r="J35" s="42">
        <v>0</v>
      </c>
      <c r="K35" s="272"/>
      <c r="L35" s="272"/>
      <c r="M35" s="272"/>
      <c r="N35" s="272"/>
      <c r="O35" s="268">
        <f t="shared" si="2"/>
        <v>0</v>
      </c>
      <c r="P35" s="269"/>
      <c r="Q35" s="270"/>
      <c r="R35" s="218"/>
      <c r="S35" s="178">
        <v>23</v>
      </c>
      <c r="T35" s="176"/>
      <c r="U35" s="176"/>
      <c r="V35" s="177"/>
      <c r="W35" s="177"/>
      <c r="X35" s="177">
        <f t="shared" si="3"/>
        <v>0</v>
      </c>
    </row>
    <row r="36" spans="1:24" ht="17.25" customHeight="1">
      <c r="A36" s="380"/>
      <c r="B36" s="380"/>
      <c r="C36" s="263" t="s">
        <v>28</v>
      </c>
      <c r="D36" s="373" t="s">
        <v>71</v>
      </c>
      <c r="E36" s="373"/>
      <c r="F36" s="271">
        <v>24</v>
      </c>
      <c r="G36" s="38"/>
      <c r="H36" s="38">
        <f t="shared" si="7"/>
        <v>0</v>
      </c>
      <c r="I36" s="38"/>
      <c r="J36" s="42">
        <v>0</v>
      </c>
      <c r="K36" s="272"/>
      <c r="L36" s="272"/>
      <c r="M36" s="272"/>
      <c r="N36" s="272"/>
      <c r="O36" s="268">
        <f t="shared" si="2"/>
        <v>0</v>
      </c>
      <c r="P36" s="269"/>
      <c r="Q36" s="270"/>
      <c r="R36" s="218"/>
      <c r="S36" s="178">
        <v>24</v>
      </c>
      <c r="T36" s="176"/>
      <c r="U36" s="176"/>
      <c r="V36" s="177"/>
      <c r="W36" s="177"/>
      <c r="X36" s="177">
        <f t="shared" si="3"/>
        <v>0</v>
      </c>
    </row>
    <row r="37" spans="1:24" ht="19.5" customHeight="1">
      <c r="A37" s="380"/>
      <c r="B37" s="380"/>
      <c r="C37" s="263" t="s">
        <v>30</v>
      </c>
      <c r="D37" s="373" t="s">
        <v>72</v>
      </c>
      <c r="E37" s="373"/>
      <c r="F37" s="271">
        <v>25</v>
      </c>
      <c r="G37" s="38"/>
      <c r="H37" s="38">
        <f t="shared" si="7"/>
        <v>0</v>
      </c>
      <c r="I37" s="38"/>
      <c r="J37" s="42">
        <v>0</v>
      </c>
      <c r="K37" s="272"/>
      <c r="L37" s="272"/>
      <c r="M37" s="272"/>
      <c r="N37" s="272"/>
      <c r="O37" s="268">
        <f t="shared" si="2"/>
        <v>0</v>
      </c>
      <c r="P37" s="269"/>
      <c r="Q37" s="270"/>
      <c r="R37" s="218"/>
      <c r="S37" s="178">
        <v>25</v>
      </c>
      <c r="T37" s="176"/>
      <c r="U37" s="176"/>
      <c r="V37" s="177"/>
      <c r="W37" s="177"/>
      <c r="X37" s="177">
        <f t="shared" si="3"/>
        <v>0</v>
      </c>
    </row>
    <row r="38" spans="1:26" ht="16.5" customHeight="1">
      <c r="A38" s="380"/>
      <c r="B38" s="380"/>
      <c r="C38" s="263" t="s">
        <v>32</v>
      </c>
      <c r="D38" s="373" t="s">
        <v>35</v>
      </c>
      <c r="E38" s="373"/>
      <c r="F38" s="271">
        <v>26</v>
      </c>
      <c r="G38" s="38">
        <v>2</v>
      </c>
      <c r="H38" s="38">
        <f t="shared" si="7"/>
        <v>0</v>
      </c>
      <c r="I38" s="38"/>
      <c r="J38" s="38">
        <v>0</v>
      </c>
      <c r="K38" s="272">
        <f>T38</f>
        <v>0</v>
      </c>
      <c r="L38" s="272">
        <f>T38+U38</f>
        <v>0</v>
      </c>
      <c r="M38" s="272">
        <f>T38+U38+V38</f>
        <v>0</v>
      </c>
      <c r="N38" s="272">
        <f>T38+U38+V38+W38</f>
        <v>0</v>
      </c>
      <c r="O38" s="268">
        <f t="shared" si="2"/>
        <v>0</v>
      </c>
      <c r="P38" s="269">
        <v>0</v>
      </c>
      <c r="Q38" s="270">
        <f>J38/G38</f>
        <v>0</v>
      </c>
      <c r="R38" s="218"/>
      <c r="S38" s="178">
        <v>26</v>
      </c>
      <c r="T38" s="176"/>
      <c r="U38" s="176"/>
      <c r="V38" s="177"/>
      <c r="W38" s="177">
        <v>0</v>
      </c>
      <c r="X38" s="177">
        <f t="shared" si="3"/>
        <v>0</v>
      </c>
      <c r="Z38" s="175">
        <v>10.086</v>
      </c>
    </row>
    <row r="39" spans="1:24" ht="15" customHeight="1">
      <c r="A39" s="380"/>
      <c r="B39" s="380"/>
      <c r="C39" s="263" t="s">
        <v>33</v>
      </c>
      <c r="D39" s="373" t="s">
        <v>36</v>
      </c>
      <c r="E39" s="373"/>
      <c r="F39" s="271">
        <v>27</v>
      </c>
      <c r="G39" s="38"/>
      <c r="H39" s="38">
        <f t="shared" si="7"/>
        <v>0</v>
      </c>
      <c r="I39" s="38"/>
      <c r="J39" s="42">
        <v>0</v>
      </c>
      <c r="K39" s="272"/>
      <c r="L39" s="272"/>
      <c r="M39" s="272"/>
      <c r="N39" s="272"/>
      <c r="O39" s="268">
        <f t="shared" si="2"/>
        <v>0</v>
      </c>
      <c r="P39" s="269"/>
      <c r="Q39" s="270"/>
      <c r="R39" s="218"/>
      <c r="S39" s="178">
        <v>27</v>
      </c>
      <c r="T39" s="176"/>
      <c r="U39" s="176"/>
      <c r="V39" s="177">
        <v>0</v>
      </c>
      <c r="W39" s="177"/>
      <c r="X39" s="177">
        <f t="shared" si="3"/>
        <v>0</v>
      </c>
    </row>
    <row r="40" spans="1:26" s="37" customFormat="1" ht="25.5" customHeight="1">
      <c r="A40" s="380"/>
      <c r="B40" s="263">
        <v>3</v>
      </c>
      <c r="C40" s="263"/>
      <c r="D40" s="376" t="s">
        <v>7</v>
      </c>
      <c r="E40" s="377"/>
      <c r="F40" s="264">
        <v>28</v>
      </c>
      <c r="G40" s="42">
        <v>46</v>
      </c>
      <c r="H40" s="38">
        <f t="shared" si="7"/>
        <v>55</v>
      </c>
      <c r="I40" s="42"/>
      <c r="J40" s="42">
        <v>55</v>
      </c>
      <c r="K40" s="272">
        <f>T40</f>
        <v>6</v>
      </c>
      <c r="L40" s="272">
        <f>T40+U40</f>
        <v>12</v>
      </c>
      <c r="M40" s="272">
        <f>T40+U40+V40</f>
        <v>15</v>
      </c>
      <c r="N40" s="272">
        <f>T40+U40+V40+W40</f>
        <v>18</v>
      </c>
      <c r="O40" s="268">
        <f t="shared" si="2"/>
        <v>18</v>
      </c>
      <c r="P40" s="269"/>
      <c r="Q40" s="270"/>
      <c r="R40" s="218"/>
      <c r="S40" s="179">
        <v>28</v>
      </c>
      <c r="T40" s="176">
        <v>6</v>
      </c>
      <c r="U40" s="176">
        <v>6</v>
      </c>
      <c r="V40" s="176">
        <v>3</v>
      </c>
      <c r="W40" s="176">
        <v>3</v>
      </c>
      <c r="X40" s="177">
        <f t="shared" si="3"/>
        <v>18</v>
      </c>
      <c r="Z40" s="93"/>
    </row>
    <row r="41" spans="1:26" s="37" customFormat="1" ht="33.75" customHeight="1">
      <c r="A41" s="263" t="s">
        <v>16</v>
      </c>
      <c r="B41" s="376" t="s">
        <v>301</v>
      </c>
      <c r="C41" s="379"/>
      <c r="D41" s="379"/>
      <c r="E41" s="377"/>
      <c r="F41" s="264">
        <v>29</v>
      </c>
      <c r="G41" s="42">
        <v>4248</v>
      </c>
      <c r="H41" s="42">
        <f aca="true" t="shared" si="8" ref="H41:N41">H42+H143+H151</f>
        <v>4813</v>
      </c>
      <c r="I41" s="42">
        <f t="shared" si="8"/>
        <v>0</v>
      </c>
      <c r="J41" s="42">
        <f t="shared" si="8"/>
        <v>4796</v>
      </c>
      <c r="K41" s="268">
        <f t="shared" si="8"/>
        <v>1271</v>
      </c>
      <c r="L41" s="268">
        <f t="shared" si="8"/>
        <v>2621</v>
      </c>
      <c r="M41" s="268">
        <f t="shared" si="8"/>
        <v>3794</v>
      </c>
      <c r="N41" s="268">
        <f t="shared" si="8"/>
        <v>5105</v>
      </c>
      <c r="O41" s="268">
        <f t="shared" si="2"/>
        <v>5105</v>
      </c>
      <c r="P41" s="269">
        <f>O41/J41</f>
        <v>1.0644286905754796</v>
      </c>
      <c r="Q41" s="276">
        <f>J41/G41</f>
        <v>1.1290018832391713</v>
      </c>
      <c r="R41" s="219"/>
      <c r="S41" s="179">
        <v>29</v>
      </c>
      <c r="T41" s="42">
        <f>T42+T143+T151</f>
        <v>1271</v>
      </c>
      <c r="U41" s="42">
        <f>U42+U143+U151</f>
        <v>1350</v>
      </c>
      <c r="V41" s="42">
        <f>V42+V143+V151</f>
        <v>1173</v>
      </c>
      <c r="W41" s="42">
        <f>W42+W143+W151</f>
        <v>1311</v>
      </c>
      <c r="X41" s="177">
        <f t="shared" si="3"/>
        <v>5105</v>
      </c>
      <c r="Y41" s="93">
        <f>H41-J41</f>
        <v>17</v>
      </c>
      <c r="Z41" s="93">
        <v>2471.144</v>
      </c>
    </row>
    <row r="42" spans="1:26" ht="46.5" customHeight="1">
      <c r="A42" s="380"/>
      <c r="B42" s="263">
        <v>1</v>
      </c>
      <c r="C42" s="378" t="s">
        <v>291</v>
      </c>
      <c r="D42" s="378"/>
      <c r="E42" s="378"/>
      <c r="F42" s="271">
        <v>30</v>
      </c>
      <c r="G42" s="38">
        <v>4248</v>
      </c>
      <c r="H42" s="38">
        <f aca="true" t="shared" si="9" ref="H42:N42">H43+H91+H98+H126</f>
        <v>4813</v>
      </c>
      <c r="I42" s="278">
        <f t="shared" si="9"/>
        <v>0</v>
      </c>
      <c r="J42" s="278">
        <f t="shared" si="9"/>
        <v>4796</v>
      </c>
      <c r="K42" s="272">
        <f t="shared" si="9"/>
        <v>1271</v>
      </c>
      <c r="L42" s="272">
        <f t="shared" si="9"/>
        <v>2621</v>
      </c>
      <c r="M42" s="272">
        <f t="shared" si="9"/>
        <v>3794</v>
      </c>
      <c r="N42" s="272">
        <f t="shared" si="9"/>
        <v>5105</v>
      </c>
      <c r="O42" s="268">
        <f t="shared" si="2"/>
        <v>5105</v>
      </c>
      <c r="P42" s="269">
        <f>O42/J42</f>
        <v>1.0644286905754796</v>
      </c>
      <c r="Q42" s="270">
        <f>J42/G42</f>
        <v>1.1290018832391713</v>
      </c>
      <c r="R42" s="218"/>
      <c r="S42" s="178">
        <v>30</v>
      </c>
      <c r="T42" s="38">
        <f>T43+T91+T98+T126</f>
        <v>1271</v>
      </c>
      <c r="U42" s="38">
        <f>U43+U91+U98+U126</f>
        <v>1350</v>
      </c>
      <c r="V42" s="38">
        <f>V43+V91+V98+V126</f>
        <v>1173</v>
      </c>
      <c r="W42" s="38">
        <f>W43+W91+W98+W126</f>
        <v>1311</v>
      </c>
      <c r="X42" s="177">
        <f t="shared" si="3"/>
        <v>5105</v>
      </c>
      <c r="Y42" s="93">
        <f aca="true" t="shared" si="10" ref="Y42:Y105">H42-J42</f>
        <v>17</v>
      </c>
      <c r="Z42" s="175">
        <v>2471.144</v>
      </c>
    </row>
    <row r="43" spans="1:26" ht="30" customHeight="1">
      <c r="A43" s="380"/>
      <c r="B43" s="381"/>
      <c r="C43" s="378" t="s">
        <v>260</v>
      </c>
      <c r="D43" s="378"/>
      <c r="E43" s="378"/>
      <c r="F43" s="271">
        <v>31</v>
      </c>
      <c r="G43" s="38">
        <v>1190</v>
      </c>
      <c r="H43" s="38">
        <f aca="true" t="shared" si="11" ref="H43:N43">H44+H52+H58</f>
        <v>1283</v>
      </c>
      <c r="I43" s="38">
        <f t="shared" si="11"/>
        <v>0</v>
      </c>
      <c r="J43" s="38">
        <f t="shared" si="11"/>
        <v>1266</v>
      </c>
      <c r="K43" s="268">
        <f t="shared" si="11"/>
        <v>481</v>
      </c>
      <c r="L43" s="268">
        <f t="shared" si="11"/>
        <v>937</v>
      </c>
      <c r="M43" s="268">
        <f t="shared" si="11"/>
        <v>1193</v>
      </c>
      <c r="N43" s="268">
        <f t="shared" si="11"/>
        <v>1537</v>
      </c>
      <c r="O43" s="268">
        <f t="shared" si="2"/>
        <v>1537</v>
      </c>
      <c r="P43" s="269">
        <f>O43/J43</f>
        <v>1.2140600315955765</v>
      </c>
      <c r="Q43" s="270">
        <f>J43/G43</f>
        <v>1.0638655462184874</v>
      </c>
      <c r="R43" s="218"/>
      <c r="S43" s="178">
        <v>31</v>
      </c>
      <c r="T43" s="42">
        <f>T44+T52+T58</f>
        <v>481</v>
      </c>
      <c r="U43" s="42">
        <f>U44+U52+U58</f>
        <v>456</v>
      </c>
      <c r="V43" s="42">
        <f>V44+V52+V58</f>
        <v>256</v>
      </c>
      <c r="W43" s="42">
        <f>W44+W52+W58</f>
        <v>344</v>
      </c>
      <c r="X43" s="177">
        <f t="shared" si="3"/>
        <v>1537</v>
      </c>
      <c r="Y43" s="93">
        <f t="shared" si="10"/>
        <v>17</v>
      </c>
      <c r="Z43" s="175">
        <v>467.57900000000006</v>
      </c>
    </row>
    <row r="44" spans="1:26" ht="30" customHeight="1">
      <c r="A44" s="380"/>
      <c r="B44" s="382"/>
      <c r="C44" s="263" t="s">
        <v>73</v>
      </c>
      <c r="D44" s="374" t="s">
        <v>261</v>
      </c>
      <c r="E44" s="375"/>
      <c r="F44" s="271">
        <v>32</v>
      </c>
      <c r="G44" s="38">
        <v>669</v>
      </c>
      <c r="H44" s="38">
        <f aca="true" t="shared" si="12" ref="H44:N44">H45+H46+H49+H50+H51</f>
        <v>738</v>
      </c>
      <c r="I44" s="38">
        <f t="shared" si="12"/>
        <v>0</v>
      </c>
      <c r="J44" s="38">
        <f t="shared" si="12"/>
        <v>738</v>
      </c>
      <c r="K44" s="272">
        <f t="shared" si="12"/>
        <v>275</v>
      </c>
      <c r="L44" s="272">
        <f t="shared" si="12"/>
        <v>460</v>
      </c>
      <c r="M44" s="272">
        <f t="shared" si="12"/>
        <v>595</v>
      </c>
      <c r="N44" s="272">
        <f t="shared" si="12"/>
        <v>820</v>
      </c>
      <c r="O44" s="268">
        <f t="shared" si="2"/>
        <v>820</v>
      </c>
      <c r="P44" s="269">
        <f>O44/J44</f>
        <v>1.1111111111111112</v>
      </c>
      <c r="Q44" s="270">
        <f>J44/G44</f>
        <v>1.1031390134529149</v>
      </c>
      <c r="R44" s="218"/>
      <c r="S44" s="178">
        <v>32</v>
      </c>
      <c r="T44" s="38">
        <f>T45+T46+T49+T50+T51</f>
        <v>275</v>
      </c>
      <c r="U44" s="38">
        <f>U45+U46+U49+U50+U51</f>
        <v>185</v>
      </c>
      <c r="V44" s="38">
        <f>V45+V46+V49+V50+V51</f>
        <v>135</v>
      </c>
      <c r="W44" s="38">
        <f>W45+W46+W49+W50+W51</f>
        <v>225</v>
      </c>
      <c r="X44" s="177">
        <f t="shared" si="3"/>
        <v>820</v>
      </c>
      <c r="Y44" s="93">
        <f t="shared" si="10"/>
        <v>0</v>
      </c>
      <c r="Z44" s="175">
        <v>120.19200000000001</v>
      </c>
    </row>
    <row r="45" spans="1:25" ht="16.5" customHeight="1">
      <c r="A45" s="380"/>
      <c r="B45" s="382"/>
      <c r="C45" s="263" t="s">
        <v>27</v>
      </c>
      <c r="D45" s="374" t="s">
        <v>74</v>
      </c>
      <c r="E45" s="375"/>
      <c r="F45" s="271">
        <v>33</v>
      </c>
      <c r="G45" s="38"/>
      <c r="H45" s="38">
        <f aca="true" t="shared" si="13" ref="H45:H51">J45</f>
        <v>0</v>
      </c>
      <c r="I45" s="38"/>
      <c r="J45" s="42">
        <v>0</v>
      </c>
      <c r="K45" s="272"/>
      <c r="L45" s="272"/>
      <c r="M45" s="272"/>
      <c r="N45" s="272"/>
      <c r="O45" s="268">
        <f t="shared" si="2"/>
        <v>0</v>
      </c>
      <c r="P45" s="269"/>
      <c r="Q45" s="270"/>
      <c r="R45" s="218"/>
      <c r="S45" s="178">
        <v>33</v>
      </c>
      <c r="T45" s="176"/>
      <c r="U45" s="176"/>
      <c r="V45" s="177"/>
      <c r="W45" s="177"/>
      <c r="X45" s="177">
        <f t="shared" si="3"/>
        <v>0</v>
      </c>
      <c r="Y45" s="93">
        <f t="shared" si="10"/>
        <v>0</v>
      </c>
    </row>
    <row r="46" spans="1:26" ht="32.25" customHeight="1">
      <c r="A46" s="380"/>
      <c r="B46" s="382"/>
      <c r="C46" s="263" t="s">
        <v>28</v>
      </c>
      <c r="D46" s="374" t="s">
        <v>215</v>
      </c>
      <c r="E46" s="375"/>
      <c r="F46" s="271">
        <v>34</v>
      </c>
      <c r="G46" s="38">
        <v>104</v>
      </c>
      <c r="H46" s="38">
        <f t="shared" si="13"/>
        <v>94</v>
      </c>
      <c r="I46" s="38"/>
      <c r="J46" s="42">
        <v>94</v>
      </c>
      <c r="K46" s="272">
        <f>T46</f>
        <v>25</v>
      </c>
      <c r="L46" s="272">
        <f>T46+U46</f>
        <v>50</v>
      </c>
      <c r="M46" s="272">
        <f>T46+U46+V46</f>
        <v>75</v>
      </c>
      <c r="N46" s="272">
        <f>T46+U46+V46+W46</f>
        <v>100</v>
      </c>
      <c r="O46" s="268">
        <f t="shared" si="2"/>
        <v>100</v>
      </c>
      <c r="P46" s="269">
        <f>O46/J46</f>
        <v>1.0638297872340425</v>
      </c>
      <c r="Q46" s="270">
        <f>J46/G46</f>
        <v>0.9038461538461539</v>
      </c>
      <c r="R46" s="218"/>
      <c r="S46" s="178">
        <v>34</v>
      </c>
      <c r="T46" s="176">
        <v>25</v>
      </c>
      <c r="U46" s="176">
        <v>25</v>
      </c>
      <c r="V46" s="177">
        <v>25</v>
      </c>
      <c r="W46" s="177">
        <v>25</v>
      </c>
      <c r="X46" s="177">
        <f t="shared" si="3"/>
        <v>100</v>
      </c>
      <c r="Y46" s="93">
        <f t="shared" si="10"/>
        <v>0</v>
      </c>
      <c r="Z46" s="175">
        <v>58.664</v>
      </c>
    </row>
    <row r="47" spans="1:26" ht="15.75" customHeight="1">
      <c r="A47" s="380"/>
      <c r="B47" s="382"/>
      <c r="C47" s="263"/>
      <c r="D47" s="267" t="s">
        <v>75</v>
      </c>
      <c r="E47" s="267" t="s">
        <v>76</v>
      </c>
      <c r="F47" s="271">
        <v>35</v>
      </c>
      <c r="G47" s="38">
        <v>6</v>
      </c>
      <c r="H47" s="38">
        <f t="shared" si="13"/>
        <v>6</v>
      </c>
      <c r="I47" s="38"/>
      <c r="J47" s="42">
        <v>6</v>
      </c>
      <c r="K47" s="272">
        <f>T47</f>
        <v>3</v>
      </c>
      <c r="L47" s="272">
        <f>T47+U47</f>
        <v>4</v>
      </c>
      <c r="M47" s="272">
        <f>T47+U47+V47</f>
        <v>6</v>
      </c>
      <c r="N47" s="272">
        <f>T47+U47+V47+W47</f>
        <v>8</v>
      </c>
      <c r="O47" s="268">
        <f t="shared" si="2"/>
        <v>8</v>
      </c>
      <c r="P47" s="269">
        <f>O47/J47</f>
        <v>1.3333333333333333</v>
      </c>
      <c r="Q47" s="270">
        <f>J47/G47</f>
        <v>1</v>
      </c>
      <c r="R47" s="218"/>
      <c r="S47" s="178">
        <v>35</v>
      </c>
      <c r="T47" s="176">
        <v>3</v>
      </c>
      <c r="U47" s="176">
        <v>1</v>
      </c>
      <c r="V47" s="177">
        <v>2</v>
      </c>
      <c r="W47" s="177">
        <v>2</v>
      </c>
      <c r="X47" s="177">
        <f t="shared" si="3"/>
        <v>8</v>
      </c>
      <c r="Y47" s="93">
        <f t="shared" si="10"/>
        <v>0</v>
      </c>
      <c r="Z47" s="175">
        <v>3.442</v>
      </c>
    </row>
    <row r="48" spans="1:26" ht="14.25" customHeight="1">
      <c r="A48" s="380"/>
      <c r="B48" s="382"/>
      <c r="C48" s="263"/>
      <c r="D48" s="267" t="s">
        <v>77</v>
      </c>
      <c r="E48" s="267" t="s">
        <v>78</v>
      </c>
      <c r="F48" s="271">
        <v>36</v>
      </c>
      <c r="G48" s="38">
        <v>22</v>
      </c>
      <c r="H48" s="38">
        <f t="shared" si="13"/>
        <v>26</v>
      </c>
      <c r="I48" s="38"/>
      <c r="J48" s="42">
        <v>26</v>
      </c>
      <c r="K48" s="272">
        <f>T48</f>
        <v>7</v>
      </c>
      <c r="L48" s="272">
        <f>T48+U48</f>
        <v>13</v>
      </c>
      <c r="M48" s="272">
        <f>T48+U48+V48</f>
        <v>19</v>
      </c>
      <c r="N48" s="272">
        <f>T48+U48+V48+W48</f>
        <v>25</v>
      </c>
      <c r="O48" s="268">
        <f t="shared" si="2"/>
        <v>25</v>
      </c>
      <c r="P48" s="269">
        <f>O48/J48</f>
        <v>0.9615384615384616</v>
      </c>
      <c r="Q48" s="270">
        <f>J48/G48</f>
        <v>1.1818181818181819</v>
      </c>
      <c r="R48" s="218"/>
      <c r="S48" s="178">
        <v>36</v>
      </c>
      <c r="T48" s="176">
        <v>7</v>
      </c>
      <c r="U48" s="176">
        <v>6</v>
      </c>
      <c r="V48" s="177">
        <v>6</v>
      </c>
      <c r="W48" s="177">
        <v>6</v>
      </c>
      <c r="X48" s="177">
        <f t="shared" si="3"/>
        <v>25</v>
      </c>
      <c r="Y48" s="93">
        <f t="shared" si="10"/>
        <v>0</v>
      </c>
      <c r="Z48" s="175">
        <v>13.918</v>
      </c>
    </row>
    <row r="49" spans="1:26" ht="43.5" customHeight="1">
      <c r="A49" s="380"/>
      <c r="B49" s="382"/>
      <c r="C49" s="263" t="s">
        <v>30</v>
      </c>
      <c r="D49" s="378" t="s">
        <v>131</v>
      </c>
      <c r="E49" s="378"/>
      <c r="F49" s="271">
        <v>37</v>
      </c>
      <c r="G49" s="38">
        <v>22</v>
      </c>
      <c r="H49" s="38">
        <f t="shared" si="13"/>
        <v>36</v>
      </c>
      <c r="I49" s="38"/>
      <c r="J49" s="42">
        <v>36</v>
      </c>
      <c r="K49" s="272">
        <f>T49</f>
        <v>10</v>
      </c>
      <c r="L49" s="272">
        <f>T49+U49</f>
        <v>20</v>
      </c>
      <c r="M49" s="272">
        <f>T49+U49+V49</f>
        <v>30</v>
      </c>
      <c r="N49" s="272">
        <f>T49+U49+V49+W49</f>
        <v>40</v>
      </c>
      <c r="O49" s="268">
        <f t="shared" si="2"/>
        <v>40</v>
      </c>
      <c r="P49" s="269">
        <f>O49/J49</f>
        <v>1.1111111111111112</v>
      </c>
      <c r="Q49" s="270">
        <f>J49/G49</f>
        <v>1.6363636363636365</v>
      </c>
      <c r="R49" s="218"/>
      <c r="S49" s="178">
        <v>37</v>
      </c>
      <c r="T49" s="176">
        <v>10</v>
      </c>
      <c r="U49" s="176">
        <v>10</v>
      </c>
      <c r="V49" s="177">
        <v>10</v>
      </c>
      <c r="W49" s="177">
        <v>10</v>
      </c>
      <c r="X49" s="177">
        <f t="shared" si="3"/>
        <v>40</v>
      </c>
      <c r="Y49" s="93">
        <f t="shared" si="10"/>
        <v>0</v>
      </c>
      <c r="Z49" s="175">
        <v>3.045</v>
      </c>
    </row>
    <row r="50" spans="1:26" ht="31.5" customHeight="1">
      <c r="A50" s="380"/>
      <c r="B50" s="382"/>
      <c r="C50" s="263" t="s">
        <v>32</v>
      </c>
      <c r="D50" s="378" t="s">
        <v>132</v>
      </c>
      <c r="E50" s="378"/>
      <c r="F50" s="271">
        <v>38</v>
      </c>
      <c r="G50" s="38">
        <v>543</v>
      </c>
      <c r="H50" s="38">
        <f t="shared" si="13"/>
        <v>608</v>
      </c>
      <c r="I50" s="38"/>
      <c r="J50" s="38">
        <v>608</v>
      </c>
      <c r="K50" s="272">
        <f>T50</f>
        <v>240</v>
      </c>
      <c r="L50" s="272">
        <f>T50+U50</f>
        <v>390</v>
      </c>
      <c r="M50" s="272">
        <f>T50+U50+V50</f>
        <v>490</v>
      </c>
      <c r="N50" s="272">
        <f>T50+U50+V50+W50</f>
        <v>680</v>
      </c>
      <c r="O50" s="268">
        <f t="shared" si="2"/>
        <v>680</v>
      </c>
      <c r="P50" s="269">
        <f>O50/J50</f>
        <v>1.118421052631579</v>
      </c>
      <c r="Q50" s="270">
        <f>J50/G50</f>
        <v>1.1197053406998159</v>
      </c>
      <c r="R50" s="218"/>
      <c r="S50" s="178">
        <v>38</v>
      </c>
      <c r="T50" s="176">
        <v>240</v>
      </c>
      <c r="U50" s="176">
        <v>150</v>
      </c>
      <c r="V50" s="177">
        <v>100</v>
      </c>
      <c r="W50" s="177">
        <v>190</v>
      </c>
      <c r="X50" s="177">
        <f t="shared" si="3"/>
        <v>680</v>
      </c>
      <c r="Y50" s="93">
        <f t="shared" si="10"/>
        <v>0</v>
      </c>
      <c r="Z50" s="175">
        <v>58.483</v>
      </c>
    </row>
    <row r="51" spans="1:25" ht="33.75" customHeight="1">
      <c r="A51" s="380"/>
      <c r="B51" s="382"/>
      <c r="C51" s="263" t="s">
        <v>33</v>
      </c>
      <c r="D51" s="378" t="s">
        <v>38</v>
      </c>
      <c r="E51" s="378"/>
      <c r="F51" s="271">
        <v>39</v>
      </c>
      <c r="G51" s="38"/>
      <c r="H51" s="38">
        <f t="shared" si="13"/>
        <v>0</v>
      </c>
      <c r="I51" s="38"/>
      <c r="J51" s="42">
        <v>0</v>
      </c>
      <c r="K51" s="272"/>
      <c r="L51" s="272"/>
      <c r="M51" s="272"/>
      <c r="N51" s="272"/>
      <c r="O51" s="268">
        <f t="shared" si="2"/>
        <v>0</v>
      </c>
      <c r="P51" s="269"/>
      <c r="Q51" s="270"/>
      <c r="R51" s="218"/>
      <c r="S51" s="178">
        <v>39</v>
      </c>
      <c r="T51" s="176"/>
      <c r="U51" s="176"/>
      <c r="V51" s="177"/>
      <c r="W51" s="177"/>
      <c r="X51" s="177">
        <f t="shared" si="3"/>
        <v>0</v>
      </c>
      <c r="Y51" s="93">
        <f t="shared" si="10"/>
        <v>0</v>
      </c>
    </row>
    <row r="52" spans="1:26" ht="43.5" customHeight="1">
      <c r="A52" s="380"/>
      <c r="B52" s="382"/>
      <c r="C52" s="263" t="s">
        <v>79</v>
      </c>
      <c r="D52" s="376" t="s">
        <v>262</v>
      </c>
      <c r="E52" s="377"/>
      <c r="F52" s="271">
        <v>40</v>
      </c>
      <c r="G52" s="38">
        <v>19</v>
      </c>
      <c r="H52" s="38">
        <f aca="true" t="shared" si="14" ref="H52:N52">H53+H54+H57</f>
        <v>29</v>
      </c>
      <c r="I52" s="38">
        <f t="shared" si="14"/>
        <v>0</v>
      </c>
      <c r="J52" s="38">
        <f t="shared" si="14"/>
        <v>12</v>
      </c>
      <c r="K52" s="272">
        <f t="shared" si="14"/>
        <v>11</v>
      </c>
      <c r="L52" s="272">
        <f t="shared" si="14"/>
        <v>19</v>
      </c>
      <c r="M52" s="272">
        <f t="shared" si="14"/>
        <v>30</v>
      </c>
      <c r="N52" s="272">
        <f t="shared" si="14"/>
        <v>40</v>
      </c>
      <c r="O52" s="268">
        <f t="shared" si="2"/>
        <v>40</v>
      </c>
      <c r="P52" s="269">
        <f>O52/J52</f>
        <v>3.3333333333333335</v>
      </c>
      <c r="Q52" s="270">
        <f>J52/G52</f>
        <v>0.631578947368421</v>
      </c>
      <c r="R52" s="218"/>
      <c r="S52" s="178">
        <v>40</v>
      </c>
      <c r="T52" s="38">
        <f>T53+T54+T57</f>
        <v>11</v>
      </c>
      <c r="U52" s="38">
        <f>U53+U54+U57</f>
        <v>8</v>
      </c>
      <c r="V52" s="38">
        <f>V53+V54+V57</f>
        <v>11</v>
      </c>
      <c r="W52" s="38">
        <f>W53+W54+W57</f>
        <v>10</v>
      </c>
      <c r="X52" s="177">
        <f t="shared" si="3"/>
        <v>40</v>
      </c>
      <c r="Y52" s="93">
        <f t="shared" si="10"/>
        <v>17</v>
      </c>
      <c r="Z52" s="175">
        <v>189.701</v>
      </c>
    </row>
    <row r="53" spans="1:26" ht="27.75" customHeight="1">
      <c r="A53" s="380"/>
      <c r="B53" s="382"/>
      <c r="C53" s="263" t="s">
        <v>27</v>
      </c>
      <c r="D53" s="373" t="s">
        <v>80</v>
      </c>
      <c r="E53" s="373"/>
      <c r="F53" s="271">
        <v>41</v>
      </c>
      <c r="G53" s="38">
        <v>7</v>
      </c>
      <c r="H53" s="38">
        <f>J53</f>
        <v>9</v>
      </c>
      <c r="I53" s="38"/>
      <c r="J53" s="38">
        <v>9</v>
      </c>
      <c r="K53" s="272">
        <f>T53</f>
        <v>7</v>
      </c>
      <c r="L53" s="272">
        <f>T53+U53</f>
        <v>12</v>
      </c>
      <c r="M53" s="272">
        <f>T53+U53+V53</f>
        <v>19</v>
      </c>
      <c r="N53" s="272">
        <f>T53+U53+V53+W53</f>
        <v>25</v>
      </c>
      <c r="O53" s="268">
        <f t="shared" si="2"/>
        <v>25</v>
      </c>
      <c r="P53" s="269">
        <f>O53/J53</f>
        <v>2.7777777777777777</v>
      </c>
      <c r="Q53" s="270">
        <f>J53/G53</f>
        <v>1.2857142857142858</v>
      </c>
      <c r="R53" s="218"/>
      <c r="S53" s="178">
        <v>41</v>
      </c>
      <c r="T53" s="176">
        <v>7</v>
      </c>
      <c r="U53" s="176">
        <v>5</v>
      </c>
      <c r="V53" s="177">
        <v>7</v>
      </c>
      <c r="W53" s="177">
        <v>6</v>
      </c>
      <c r="X53" s="177">
        <f t="shared" si="3"/>
        <v>25</v>
      </c>
      <c r="Y53" s="93">
        <f t="shared" si="10"/>
        <v>0</v>
      </c>
      <c r="Z53" s="175">
        <v>84.127</v>
      </c>
    </row>
    <row r="54" spans="1:26" ht="33" customHeight="1">
      <c r="A54" s="380"/>
      <c r="B54" s="382"/>
      <c r="C54" s="263" t="s">
        <v>81</v>
      </c>
      <c r="D54" s="376" t="s">
        <v>263</v>
      </c>
      <c r="E54" s="377"/>
      <c r="F54" s="271">
        <v>42</v>
      </c>
      <c r="G54" s="38">
        <v>9</v>
      </c>
      <c r="H54" s="42">
        <f>H55+H56</f>
        <v>17</v>
      </c>
      <c r="I54" s="38">
        <f>I55+I56</f>
        <v>0</v>
      </c>
      <c r="J54" s="42">
        <v>0</v>
      </c>
      <c r="K54" s="272">
        <f>T54</f>
        <v>4</v>
      </c>
      <c r="L54" s="272">
        <f>T54+U54</f>
        <v>7</v>
      </c>
      <c r="M54" s="272">
        <f>T54+U54+V54</f>
        <v>11</v>
      </c>
      <c r="N54" s="272">
        <f>T54+U54+V54+W54</f>
        <v>15</v>
      </c>
      <c r="O54" s="268">
        <f t="shared" si="2"/>
        <v>15</v>
      </c>
      <c r="P54" s="269"/>
      <c r="Q54" s="270"/>
      <c r="R54" s="218"/>
      <c r="S54" s="178">
        <v>42</v>
      </c>
      <c r="T54" s="176">
        <f>T55+T56</f>
        <v>4</v>
      </c>
      <c r="U54" s="176">
        <f>U55+U56</f>
        <v>3</v>
      </c>
      <c r="V54" s="176">
        <f>V55+V56</f>
        <v>4</v>
      </c>
      <c r="W54" s="176">
        <f>W55+W56</f>
        <v>4</v>
      </c>
      <c r="X54" s="176">
        <f>X55+X56</f>
        <v>15</v>
      </c>
      <c r="Y54" s="93">
        <f t="shared" si="10"/>
        <v>17</v>
      </c>
      <c r="Z54" s="175">
        <v>0</v>
      </c>
    </row>
    <row r="55" spans="1:25" ht="45" customHeight="1">
      <c r="A55" s="380"/>
      <c r="B55" s="382"/>
      <c r="C55" s="263"/>
      <c r="D55" s="277" t="s">
        <v>75</v>
      </c>
      <c r="E55" s="277" t="s">
        <v>82</v>
      </c>
      <c r="F55" s="271">
        <v>43</v>
      </c>
      <c r="G55" s="38"/>
      <c r="H55" s="38">
        <f>J55</f>
        <v>0</v>
      </c>
      <c r="I55" s="38"/>
      <c r="J55" s="42">
        <v>0</v>
      </c>
      <c r="K55" s="272">
        <f>T55</f>
        <v>0</v>
      </c>
      <c r="L55" s="272">
        <f>T55+U55</f>
        <v>0</v>
      </c>
      <c r="M55" s="272">
        <f>T55+U55+V55</f>
        <v>0</v>
      </c>
      <c r="N55" s="272">
        <f>T55+U55+V55+W55</f>
        <v>0</v>
      </c>
      <c r="O55" s="268">
        <f t="shared" si="2"/>
        <v>0</v>
      </c>
      <c r="P55" s="269"/>
      <c r="Q55" s="270"/>
      <c r="R55" s="218"/>
      <c r="S55" s="178">
        <v>43</v>
      </c>
      <c r="T55" s="176"/>
      <c r="U55" s="176"/>
      <c r="V55" s="177"/>
      <c r="W55" s="177"/>
      <c r="X55" s="177">
        <f t="shared" si="3"/>
        <v>0</v>
      </c>
      <c r="Y55" s="93">
        <f t="shared" si="10"/>
        <v>0</v>
      </c>
    </row>
    <row r="56" spans="1:25" ht="36" customHeight="1">
      <c r="A56" s="380"/>
      <c r="B56" s="382"/>
      <c r="C56" s="263"/>
      <c r="D56" s="277" t="s">
        <v>77</v>
      </c>
      <c r="E56" s="277" t="s">
        <v>83</v>
      </c>
      <c r="F56" s="271">
        <v>44</v>
      </c>
      <c r="G56" s="38">
        <v>9</v>
      </c>
      <c r="H56" s="38">
        <f>J56</f>
        <v>17</v>
      </c>
      <c r="I56" s="38"/>
      <c r="J56" s="42">
        <v>17</v>
      </c>
      <c r="K56" s="272">
        <f>T56</f>
        <v>4</v>
      </c>
      <c r="L56" s="272">
        <f>T56+U56</f>
        <v>7</v>
      </c>
      <c r="M56" s="272">
        <f>T56+U56+V56</f>
        <v>11</v>
      </c>
      <c r="N56" s="272">
        <f>T56+U56+V56+W56</f>
        <v>15</v>
      </c>
      <c r="O56" s="268">
        <f t="shared" si="2"/>
        <v>15</v>
      </c>
      <c r="P56" s="269"/>
      <c r="Q56" s="270"/>
      <c r="R56" s="218"/>
      <c r="S56" s="178">
        <v>44</v>
      </c>
      <c r="T56" s="176">
        <v>4</v>
      </c>
      <c r="U56" s="176">
        <v>3</v>
      </c>
      <c r="V56" s="177">
        <v>4</v>
      </c>
      <c r="W56" s="177">
        <v>4</v>
      </c>
      <c r="X56" s="177">
        <f t="shared" si="3"/>
        <v>15</v>
      </c>
      <c r="Y56" s="93">
        <f t="shared" si="10"/>
        <v>0</v>
      </c>
    </row>
    <row r="57" spans="1:26" ht="24" customHeight="1">
      <c r="A57" s="380"/>
      <c r="B57" s="382"/>
      <c r="C57" s="263" t="s">
        <v>30</v>
      </c>
      <c r="D57" s="373" t="s">
        <v>84</v>
      </c>
      <c r="E57" s="373"/>
      <c r="F57" s="271">
        <v>45</v>
      </c>
      <c r="G57" s="38">
        <v>3</v>
      </c>
      <c r="H57" s="38">
        <f>J57</f>
        <v>3</v>
      </c>
      <c r="I57" s="38"/>
      <c r="J57" s="42">
        <v>3</v>
      </c>
      <c r="K57" s="272">
        <f>T57</f>
        <v>0</v>
      </c>
      <c r="L57" s="272">
        <f>T57+U57</f>
        <v>0</v>
      </c>
      <c r="M57" s="272">
        <f>T57+U57+V57</f>
        <v>0</v>
      </c>
      <c r="N57" s="272">
        <f>T57+U57+V57+W57</f>
        <v>0</v>
      </c>
      <c r="O57" s="268">
        <f t="shared" si="2"/>
        <v>0</v>
      </c>
      <c r="P57" s="269">
        <f>O57/J57</f>
        <v>0</v>
      </c>
      <c r="Q57" s="270">
        <f>J57/G57</f>
        <v>1</v>
      </c>
      <c r="R57" s="218"/>
      <c r="S57" s="178">
        <v>45</v>
      </c>
      <c r="T57" s="176"/>
      <c r="U57" s="176"/>
      <c r="V57" s="177"/>
      <c r="W57" s="177"/>
      <c r="X57" s="177">
        <f t="shared" si="3"/>
        <v>0</v>
      </c>
      <c r="Y57" s="93">
        <f t="shared" si="10"/>
        <v>0</v>
      </c>
      <c r="Z57" s="175">
        <v>105.574</v>
      </c>
    </row>
    <row r="58" spans="1:26" ht="83.25" customHeight="1">
      <c r="A58" s="380"/>
      <c r="B58" s="382"/>
      <c r="C58" s="263" t="s">
        <v>133</v>
      </c>
      <c r="D58" s="373" t="s">
        <v>350</v>
      </c>
      <c r="E58" s="373"/>
      <c r="F58" s="271">
        <v>46</v>
      </c>
      <c r="G58" s="38">
        <v>502</v>
      </c>
      <c r="H58" s="38">
        <f aca="true" t="shared" si="15" ref="H58:N58">H59+H60+H62+H69+H74+H75+H79+H80+H81+H90</f>
        <v>516</v>
      </c>
      <c r="I58" s="38">
        <f t="shared" si="15"/>
        <v>0</v>
      </c>
      <c r="J58" s="38">
        <f t="shared" si="15"/>
        <v>516</v>
      </c>
      <c r="K58" s="272">
        <f t="shared" si="15"/>
        <v>195</v>
      </c>
      <c r="L58" s="272">
        <f t="shared" si="15"/>
        <v>458</v>
      </c>
      <c r="M58" s="272">
        <f t="shared" si="15"/>
        <v>568</v>
      </c>
      <c r="N58" s="272">
        <f t="shared" si="15"/>
        <v>677</v>
      </c>
      <c r="O58" s="268">
        <f t="shared" si="2"/>
        <v>677</v>
      </c>
      <c r="P58" s="269">
        <f>O58/J58</f>
        <v>1.312015503875969</v>
      </c>
      <c r="Q58" s="270">
        <f>J58/G58</f>
        <v>1.0278884462151394</v>
      </c>
      <c r="R58" s="218"/>
      <c r="S58" s="178">
        <v>46</v>
      </c>
      <c r="T58" s="38">
        <f>T59+T60+T62+T69+T74+T75+T79+T80+T81+T90</f>
        <v>195</v>
      </c>
      <c r="U58" s="38">
        <f>U59+U60+U62+U69+U74+U75+U79+U80+U81+U90</f>
        <v>263</v>
      </c>
      <c r="V58" s="38">
        <f>V59+V60+V62+V69+V74+V75+V79+V80+V81+V90</f>
        <v>110</v>
      </c>
      <c r="W58" s="38">
        <f>W59+W60+W62+W69+W74+W75+W79+W80+W81+W90</f>
        <v>109</v>
      </c>
      <c r="X58" s="177">
        <f t="shared" si="3"/>
        <v>677</v>
      </c>
      <c r="Y58" s="93">
        <f t="shared" si="10"/>
        <v>0</v>
      </c>
      <c r="Z58" s="175">
        <v>157.686</v>
      </c>
    </row>
    <row r="59" spans="1:26" ht="32.25" customHeight="1">
      <c r="A59" s="380"/>
      <c r="B59" s="382"/>
      <c r="C59" s="263" t="s">
        <v>27</v>
      </c>
      <c r="D59" s="373" t="s">
        <v>134</v>
      </c>
      <c r="E59" s="373"/>
      <c r="F59" s="271">
        <v>47</v>
      </c>
      <c r="G59" s="38">
        <v>0</v>
      </c>
      <c r="H59" s="38">
        <f>J59</f>
        <v>0</v>
      </c>
      <c r="I59" s="38"/>
      <c r="J59" s="42">
        <v>0</v>
      </c>
      <c r="K59" s="272"/>
      <c r="L59" s="272"/>
      <c r="M59" s="272"/>
      <c r="N59" s="272"/>
      <c r="O59" s="268">
        <f t="shared" si="2"/>
        <v>0</v>
      </c>
      <c r="P59" s="269"/>
      <c r="Q59" s="270"/>
      <c r="R59" s="218"/>
      <c r="S59" s="178">
        <v>47</v>
      </c>
      <c r="T59" s="176"/>
      <c r="U59" s="176"/>
      <c r="V59" s="177"/>
      <c r="W59" s="177"/>
      <c r="X59" s="177">
        <f t="shared" si="3"/>
        <v>0</v>
      </c>
      <c r="Y59" s="93">
        <f t="shared" si="10"/>
        <v>0</v>
      </c>
      <c r="Z59" s="175">
        <v>0</v>
      </c>
    </row>
    <row r="60" spans="1:26" ht="48" customHeight="1">
      <c r="A60" s="380"/>
      <c r="B60" s="382"/>
      <c r="C60" s="263" t="s">
        <v>28</v>
      </c>
      <c r="D60" s="373" t="s">
        <v>135</v>
      </c>
      <c r="E60" s="373"/>
      <c r="F60" s="271">
        <v>48</v>
      </c>
      <c r="G60" s="38">
        <v>10</v>
      </c>
      <c r="H60" s="38">
        <f>J60</f>
        <v>9</v>
      </c>
      <c r="I60" s="38"/>
      <c r="J60" s="38">
        <f>J61</f>
        <v>9</v>
      </c>
      <c r="K60" s="272">
        <f>T60</f>
        <v>2</v>
      </c>
      <c r="L60" s="272">
        <f>T60+U60</f>
        <v>4</v>
      </c>
      <c r="M60" s="272">
        <f>T60+U60+V60</f>
        <v>6</v>
      </c>
      <c r="N60" s="272">
        <f>T60+U60+V60+W60</f>
        <v>8</v>
      </c>
      <c r="O60" s="268">
        <f t="shared" si="2"/>
        <v>8</v>
      </c>
      <c r="P60" s="269">
        <f>O60/J60</f>
        <v>0.8888888888888888</v>
      </c>
      <c r="Q60" s="270">
        <f>J60/G60</f>
        <v>0.9</v>
      </c>
      <c r="R60" s="218"/>
      <c r="S60" s="178">
        <v>48</v>
      </c>
      <c r="T60" s="176">
        <f>T61</f>
        <v>2</v>
      </c>
      <c r="U60" s="176">
        <f>U61</f>
        <v>2</v>
      </c>
      <c r="V60" s="176">
        <f>V61</f>
        <v>2</v>
      </c>
      <c r="W60" s="176">
        <f>W61</f>
        <v>2</v>
      </c>
      <c r="X60" s="177">
        <f t="shared" si="3"/>
        <v>8</v>
      </c>
      <c r="Y60" s="93">
        <f t="shared" si="10"/>
        <v>0</v>
      </c>
      <c r="Z60" s="175">
        <v>15.245</v>
      </c>
    </row>
    <row r="61" spans="1:26" ht="37.5" customHeight="1">
      <c r="A61" s="380"/>
      <c r="B61" s="382"/>
      <c r="C61" s="263"/>
      <c r="D61" s="281" t="s">
        <v>75</v>
      </c>
      <c r="E61" s="281" t="s">
        <v>85</v>
      </c>
      <c r="F61" s="271">
        <v>49</v>
      </c>
      <c r="G61" s="38">
        <v>10</v>
      </c>
      <c r="H61" s="38">
        <f>J61</f>
        <v>9</v>
      </c>
      <c r="I61" s="38"/>
      <c r="J61" s="42">
        <v>9</v>
      </c>
      <c r="K61" s="272">
        <f>T61</f>
        <v>2</v>
      </c>
      <c r="L61" s="272">
        <f>T61+U61</f>
        <v>4</v>
      </c>
      <c r="M61" s="272">
        <f>T61+U61+V61</f>
        <v>6</v>
      </c>
      <c r="N61" s="272">
        <f>T61+U61+V61+W61</f>
        <v>8</v>
      </c>
      <c r="O61" s="268">
        <f t="shared" si="2"/>
        <v>8</v>
      </c>
      <c r="P61" s="269">
        <f>O61/J61</f>
        <v>0.8888888888888888</v>
      </c>
      <c r="Q61" s="270">
        <f>J61/G61</f>
        <v>0.9</v>
      </c>
      <c r="R61" s="218"/>
      <c r="S61" s="178">
        <v>49</v>
      </c>
      <c r="T61" s="176">
        <v>2</v>
      </c>
      <c r="U61" s="176">
        <v>2</v>
      </c>
      <c r="V61" s="177">
        <v>2</v>
      </c>
      <c r="W61" s="177">
        <v>2</v>
      </c>
      <c r="X61" s="177">
        <f t="shared" si="3"/>
        <v>8</v>
      </c>
      <c r="Y61" s="93">
        <f t="shared" si="10"/>
        <v>0</v>
      </c>
      <c r="Z61" s="175">
        <v>0</v>
      </c>
    </row>
    <row r="62" spans="1:26" ht="47.25" customHeight="1">
      <c r="A62" s="380"/>
      <c r="B62" s="382"/>
      <c r="C62" s="263" t="s">
        <v>30</v>
      </c>
      <c r="D62" s="376" t="s">
        <v>264</v>
      </c>
      <c r="E62" s="377"/>
      <c r="F62" s="271">
        <v>50</v>
      </c>
      <c r="G62" s="38">
        <v>13</v>
      </c>
      <c r="H62" s="38">
        <f aca="true" t="shared" si="16" ref="H62:N62">H63+H65</f>
        <v>18</v>
      </c>
      <c r="I62" s="38">
        <f t="shared" si="16"/>
        <v>0</v>
      </c>
      <c r="J62" s="38">
        <f t="shared" si="16"/>
        <v>18</v>
      </c>
      <c r="K62" s="272">
        <f t="shared" si="16"/>
        <v>2</v>
      </c>
      <c r="L62" s="272">
        <f t="shared" si="16"/>
        <v>11</v>
      </c>
      <c r="M62" s="272">
        <f t="shared" si="16"/>
        <v>18</v>
      </c>
      <c r="N62" s="272">
        <f t="shared" si="16"/>
        <v>25</v>
      </c>
      <c r="O62" s="268">
        <f t="shared" si="2"/>
        <v>25</v>
      </c>
      <c r="P62" s="269">
        <f>O62/J62</f>
        <v>1.3888888888888888</v>
      </c>
      <c r="Q62" s="270">
        <f>J62/G62</f>
        <v>1.3846153846153846</v>
      </c>
      <c r="R62" s="218"/>
      <c r="S62" s="178">
        <v>50</v>
      </c>
      <c r="T62" s="38">
        <f>T63+T65</f>
        <v>2</v>
      </c>
      <c r="U62" s="38">
        <f>U63+U65</f>
        <v>9</v>
      </c>
      <c r="V62" s="38">
        <f>V63+V65</f>
        <v>7</v>
      </c>
      <c r="W62" s="38">
        <f>W63+W65</f>
        <v>7</v>
      </c>
      <c r="X62" s="177">
        <f t="shared" si="3"/>
        <v>25</v>
      </c>
      <c r="Y62" s="93">
        <f t="shared" si="10"/>
        <v>0</v>
      </c>
      <c r="Z62" s="175">
        <v>8.769</v>
      </c>
    </row>
    <row r="63" spans="1:26" ht="35.25" customHeight="1">
      <c r="A63" s="380"/>
      <c r="B63" s="382"/>
      <c r="C63" s="263"/>
      <c r="D63" s="281" t="s">
        <v>126</v>
      </c>
      <c r="E63" s="281" t="s">
        <v>160</v>
      </c>
      <c r="F63" s="271">
        <v>51</v>
      </c>
      <c r="G63" s="38">
        <v>2</v>
      </c>
      <c r="H63" s="38">
        <f aca="true" t="shared" si="17" ref="H63:H68">J63</f>
        <v>5</v>
      </c>
      <c r="I63" s="38"/>
      <c r="J63" s="42">
        <v>5</v>
      </c>
      <c r="K63" s="272">
        <f>T63</f>
        <v>2</v>
      </c>
      <c r="L63" s="272">
        <f>T63+U63</f>
        <v>4</v>
      </c>
      <c r="M63" s="272">
        <f>T63+U63+V63</f>
        <v>6</v>
      </c>
      <c r="N63" s="272">
        <f>T63+U63+V63+W63</f>
        <v>8</v>
      </c>
      <c r="O63" s="268">
        <f t="shared" si="2"/>
        <v>8</v>
      </c>
      <c r="P63" s="269">
        <f>O63/J63</f>
        <v>1.6</v>
      </c>
      <c r="Q63" s="270">
        <f>J63/G63</f>
        <v>2.5</v>
      </c>
      <c r="R63" s="218"/>
      <c r="S63" s="178">
        <v>51</v>
      </c>
      <c r="T63" s="176">
        <v>2</v>
      </c>
      <c r="U63" s="176">
        <v>2</v>
      </c>
      <c r="V63" s="177">
        <v>2</v>
      </c>
      <c r="W63" s="177">
        <v>2</v>
      </c>
      <c r="X63" s="177">
        <f t="shared" si="3"/>
        <v>8</v>
      </c>
      <c r="Y63" s="93">
        <f t="shared" si="10"/>
        <v>0</v>
      </c>
      <c r="Z63" s="175">
        <v>1.556</v>
      </c>
    </row>
    <row r="64" spans="1:26" ht="62.25" customHeight="1">
      <c r="A64" s="380"/>
      <c r="B64" s="382"/>
      <c r="C64" s="263"/>
      <c r="D64" s="281"/>
      <c r="E64" s="274" t="s">
        <v>235</v>
      </c>
      <c r="F64" s="271">
        <v>52</v>
      </c>
      <c r="G64" s="38">
        <v>0</v>
      </c>
      <c r="H64" s="38">
        <f t="shared" si="17"/>
        <v>0</v>
      </c>
      <c r="I64" s="38"/>
      <c r="J64" s="42">
        <v>0</v>
      </c>
      <c r="K64" s="272"/>
      <c r="L64" s="272"/>
      <c r="M64" s="272"/>
      <c r="N64" s="272"/>
      <c r="O64" s="268">
        <f t="shared" si="2"/>
        <v>0</v>
      </c>
      <c r="P64" s="269"/>
      <c r="Q64" s="270"/>
      <c r="R64" s="218"/>
      <c r="S64" s="178">
        <v>52</v>
      </c>
      <c r="T64" s="176"/>
      <c r="U64" s="176"/>
      <c r="V64" s="177"/>
      <c r="W64" s="177"/>
      <c r="X64" s="177">
        <f t="shared" si="3"/>
        <v>0</v>
      </c>
      <c r="Y64" s="93">
        <f t="shared" si="10"/>
        <v>0</v>
      </c>
      <c r="Z64" s="175">
        <v>0</v>
      </c>
    </row>
    <row r="65" spans="1:26" s="239" customFormat="1" ht="50.25" customHeight="1">
      <c r="A65" s="380"/>
      <c r="B65" s="382"/>
      <c r="C65" s="282"/>
      <c r="D65" s="283" t="s">
        <v>136</v>
      </c>
      <c r="E65" s="283" t="s">
        <v>161</v>
      </c>
      <c r="F65" s="284">
        <v>53</v>
      </c>
      <c r="G65" s="285">
        <v>11</v>
      </c>
      <c r="H65" s="38">
        <f t="shared" si="17"/>
        <v>13</v>
      </c>
      <c r="I65" s="285"/>
      <c r="J65" s="285">
        <v>13</v>
      </c>
      <c r="K65" s="286">
        <f>T65</f>
        <v>0</v>
      </c>
      <c r="L65" s="286">
        <f>T65+U65</f>
        <v>7</v>
      </c>
      <c r="M65" s="286">
        <f>T65+U65+V65</f>
        <v>12</v>
      </c>
      <c r="N65" s="286">
        <f>T65+U65+V65+W65</f>
        <v>17</v>
      </c>
      <c r="O65" s="287">
        <f t="shared" si="2"/>
        <v>17</v>
      </c>
      <c r="P65" s="288">
        <f>O65/J65</f>
        <v>1.3076923076923077</v>
      </c>
      <c r="Q65" s="289">
        <f>J65/G65</f>
        <v>1.1818181818181819</v>
      </c>
      <c r="R65" s="233"/>
      <c r="S65" s="234">
        <v>53</v>
      </c>
      <c r="T65" s="235"/>
      <c r="U65" s="235">
        <v>7</v>
      </c>
      <c r="V65" s="235">
        <v>5</v>
      </c>
      <c r="W65" s="235">
        <v>5</v>
      </c>
      <c r="X65" s="236">
        <f t="shared" si="3"/>
        <v>17</v>
      </c>
      <c r="Y65" s="237">
        <f t="shared" si="10"/>
        <v>0</v>
      </c>
      <c r="Z65" s="238">
        <v>7.213</v>
      </c>
    </row>
    <row r="66" spans="1:26" ht="89.25" customHeight="1">
      <c r="A66" s="380"/>
      <c r="B66" s="382"/>
      <c r="C66" s="263"/>
      <c r="D66" s="281"/>
      <c r="E66" s="274" t="s">
        <v>233</v>
      </c>
      <c r="F66" s="271">
        <v>54</v>
      </c>
      <c r="G66" s="38">
        <v>0</v>
      </c>
      <c r="H66" s="38">
        <f t="shared" si="17"/>
        <v>0</v>
      </c>
      <c r="I66" s="38"/>
      <c r="J66" s="42">
        <v>0</v>
      </c>
      <c r="K66" s="272"/>
      <c r="L66" s="272"/>
      <c r="M66" s="272"/>
      <c r="N66" s="272"/>
      <c r="O66" s="268">
        <f t="shared" si="2"/>
        <v>0</v>
      </c>
      <c r="P66" s="269"/>
      <c r="Q66" s="270"/>
      <c r="R66" s="218"/>
      <c r="S66" s="178">
        <v>54</v>
      </c>
      <c r="T66" s="176"/>
      <c r="U66" s="176"/>
      <c r="V66" s="177"/>
      <c r="W66" s="177"/>
      <c r="X66" s="177">
        <f t="shared" si="3"/>
        <v>0</v>
      </c>
      <c r="Y66" s="93">
        <f t="shared" si="10"/>
        <v>0</v>
      </c>
      <c r="Z66" s="175">
        <v>0</v>
      </c>
    </row>
    <row r="67" spans="1:26" ht="136.5" customHeight="1">
      <c r="A67" s="380"/>
      <c r="B67" s="382"/>
      <c r="C67" s="263"/>
      <c r="D67" s="281"/>
      <c r="E67" s="274" t="s">
        <v>234</v>
      </c>
      <c r="F67" s="271">
        <v>55</v>
      </c>
      <c r="G67" s="38">
        <v>0</v>
      </c>
      <c r="H67" s="38">
        <f t="shared" si="17"/>
        <v>0</v>
      </c>
      <c r="I67" s="38"/>
      <c r="J67" s="42">
        <v>0</v>
      </c>
      <c r="K67" s="272"/>
      <c r="L67" s="272"/>
      <c r="M67" s="272"/>
      <c r="N67" s="272"/>
      <c r="O67" s="268">
        <f t="shared" si="2"/>
        <v>0</v>
      </c>
      <c r="P67" s="269"/>
      <c r="Q67" s="270"/>
      <c r="R67" s="218"/>
      <c r="S67" s="178">
        <v>55</v>
      </c>
      <c r="T67" s="176"/>
      <c r="U67" s="176"/>
      <c r="V67" s="177"/>
      <c r="W67" s="177"/>
      <c r="X67" s="177">
        <f t="shared" si="3"/>
        <v>0</v>
      </c>
      <c r="Y67" s="93">
        <f t="shared" si="10"/>
        <v>0</v>
      </c>
      <c r="Z67" s="175">
        <v>0</v>
      </c>
    </row>
    <row r="68" spans="1:26" ht="33" customHeight="1">
      <c r="A68" s="380"/>
      <c r="B68" s="382"/>
      <c r="C68" s="263"/>
      <c r="D68" s="281"/>
      <c r="E68" s="274" t="s">
        <v>216</v>
      </c>
      <c r="F68" s="271">
        <v>56</v>
      </c>
      <c r="G68" s="38">
        <v>0</v>
      </c>
      <c r="H68" s="38">
        <f t="shared" si="17"/>
        <v>0</v>
      </c>
      <c r="I68" s="38"/>
      <c r="J68" s="42">
        <v>0</v>
      </c>
      <c r="K68" s="272"/>
      <c r="L68" s="272"/>
      <c r="M68" s="272"/>
      <c r="N68" s="272"/>
      <c r="O68" s="268">
        <f t="shared" si="2"/>
        <v>0</v>
      </c>
      <c r="P68" s="269"/>
      <c r="Q68" s="270"/>
      <c r="R68" s="218"/>
      <c r="S68" s="178">
        <v>56</v>
      </c>
      <c r="T68" s="176"/>
      <c r="U68" s="176"/>
      <c r="V68" s="177"/>
      <c r="W68" s="177"/>
      <c r="X68" s="177"/>
      <c r="Y68" s="93">
        <f t="shared" si="10"/>
        <v>0</v>
      </c>
      <c r="Z68" s="175">
        <v>0</v>
      </c>
    </row>
    <row r="69" spans="1:26" ht="43.5" customHeight="1">
      <c r="A69" s="380"/>
      <c r="B69" s="382"/>
      <c r="C69" s="263" t="s">
        <v>32</v>
      </c>
      <c r="D69" s="378" t="s">
        <v>369</v>
      </c>
      <c r="E69" s="385"/>
      <c r="F69" s="271">
        <v>57</v>
      </c>
      <c r="G69" s="38">
        <v>0</v>
      </c>
      <c r="H69" s="38">
        <f aca="true" t="shared" si="18" ref="H69:N69">H70+H71+H72+H73</f>
        <v>2</v>
      </c>
      <c r="I69" s="38">
        <f t="shared" si="18"/>
        <v>0</v>
      </c>
      <c r="J69" s="38">
        <f t="shared" si="18"/>
        <v>2</v>
      </c>
      <c r="K69" s="272">
        <f t="shared" si="18"/>
        <v>3</v>
      </c>
      <c r="L69" s="272">
        <f t="shared" si="18"/>
        <v>3</v>
      </c>
      <c r="M69" s="272">
        <f t="shared" si="18"/>
        <v>3</v>
      </c>
      <c r="N69" s="272">
        <f t="shared" si="18"/>
        <v>3</v>
      </c>
      <c r="O69" s="268">
        <f t="shared" si="2"/>
        <v>3</v>
      </c>
      <c r="P69" s="269"/>
      <c r="Q69" s="270" t="e">
        <f>J69/G69</f>
        <v>#DIV/0!</v>
      </c>
      <c r="R69" s="218"/>
      <c r="S69" s="178">
        <v>57</v>
      </c>
      <c r="T69" s="38">
        <v>3</v>
      </c>
      <c r="U69" s="38">
        <f>U70+U71+U72+U73</f>
        <v>0</v>
      </c>
      <c r="V69" s="38">
        <f>V70+V71+V72+V73</f>
        <v>0</v>
      </c>
      <c r="W69" s="38">
        <f>W70+W71+W72+W73</f>
        <v>0</v>
      </c>
      <c r="X69" s="177">
        <f t="shared" si="3"/>
        <v>3</v>
      </c>
      <c r="Y69" s="93">
        <f t="shared" si="10"/>
        <v>0</v>
      </c>
      <c r="Z69" s="175">
        <v>2.5</v>
      </c>
    </row>
    <row r="70" spans="1:26" ht="51" customHeight="1">
      <c r="A70" s="380"/>
      <c r="B70" s="382"/>
      <c r="C70" s="263"/>
      <c r="D70" s="267" t="s">
        <v>217</v>
      </c>
      <c r="E70" s="290" t="s">
        <v>365</v>
      </c>
      <c r="F70" s="271">
        <v>58</v>
      </c>
      <c r="G70" s="38">
        <v>0</v>
      </c>
      <c r="H70" s="38">
        <f>J70</f>
        <v>0</v>
      </c>
      <c r="I70" s="38"/>
      <c r="J70" s="42">
        <v>0</v>
      </c>
      <c r="K70" s="272"/>
      <c r="L70" s="272"/>
      <c r="M70" s="272"/>
      <c r="N70" s="272"/>
      <c r="O70" s="268">
        <f t="shared" si="2"/>
        <v>0</v>
      </c>
      <c r="P70" s="269"/>
      <c r="Q70" s="270"/>
      <c r="R70" s="218"/>
      <c r="S70" s="178">
        <v>58</v>
      </c>
      <c r="T70" s="176"/>
      <c r="U70" s="176"/>
      <c r="V70" s="177"/>
      <c r="W70" s="177"/>
      <c r="X70" s="177">
        <f t="shared" si="3"/>
        <v>0</v>
      </c>
      <c r="Y70" s="93">
        <f t="shared" si="10"/>
        <v>0</v>
      </c>
      <c r="Z70" s="175">
        <v>0</v>
      </c>
    </row>
    <row r="71" spans="1:26" ht="66.75" customHeight="1">
      <c r="A71" s="380"/>
      <c r="B71" s="382"/>
      <c r="C71" s="263"/>
      <c r="D71" s="267" t="s">
        <v>218</v>
      </c>
      <c r="E71" s="290" t="s">
        <v>366</v>
      </c>
      <c r="F71" s="271">
        <v>59</v>
      </c>
      <c r="G71" s="38">
        <v>0</v>
      </c>
      <c r="H71" s="38">
        <f>J71</f>
        <v>0</v>
      </c>
      <c r="I71" s="38"/>
      <c r="J71" s="42">
        <v>0</v>
      </c>
      <c r="K71" s="272"/>
      <c r="L71" s="272"/>
      <c r="M71" s="272"/>
      <c r="N71" s="272"/>
      <c r="O71" s="268">
        <f t="shared" si="2"/>
        <v>0</v>
      </c>
      <c r="P71" s="269"/>
      <c r="Q71" s="270"/>
      <c r="R71" s="218"/>
      <c r="S71" s="178">
        <v>59</v>
      </c>
      <c r="T71" s="176"/>
      <c r="U71" s="176"/>
      <c r="V71" s="177"/>
      <c r="W71" s="177"/>
      <c r="X71" s="177">
        <f t="shared" si="3"/>
        <v>0</v>
      </c>
      <c r="Y71" s="93">
        <f t="shared" si="10"/>
        <v>0</v>
      </c>
      <c r="Z71" s="175">
        <v>0</v>
      </c>
    </row>
    <row r="72" spans="1:26" ht="30.75" customHeight="1">
      <c r="A72" s="380"/>
      <c r="B72" s="382"/>
      <c r="C72" s="263"/>
      <c r="D72" s="267" t="s">
        <v>219</v>
      </c>
      <c r="E72" s="291" t="s">
        <v>367</v>
      </c>
      <c r="F72" s="271">
        <v>60</v>
      </c>
      <c r="G72" s="38">
        <v>0</v>
      </c>
      <c r="H72" s="38">
        <f>J72</f>
        <v>0</v>
      </c>
      <c r="I72" s="38"/>
      <c r="J72" s="42">
        <v>0</v>
      </c>
      <c r="K72" s="272"/>
      <c r="L72" s="272"/>
      <c r="M72" s="272"/>
      <c r="N72" s="272"/>
      <c r="O72" s="268">
        <f t="shared" si="2"/>
        <v>0</v>
      </c>
      <c r="P72" s="269"/>
      <c r="Q72" s="270"/>
      <c r="R72" s="218"/>
      <c r="S72" s="178">
        <v>60</v>
      </c>
      <c r="T72" s="176"/>
      <c r="U72" s="176"/>
      <c r="V72" s="177"/>
      <c r="W72" s="177"/>
      <c r="X72" s="177">
        <f t="shared" si="3"/>
        <v>0</v>
      </c>
      <c r="Y72" s="93">
        <f t="shared" si="10"/>
        <v>0</v>
      </c>
      <c r="Z72" s="175">
        <v>0</v>
      </c>
    </row>
    <row r="73" spans="1:26" ht="45" customHeight="1">
      <c r="A73" s="380"/>
      <c r="B73" s="382"/>
      <c r="C73" s="263"/>
      <c r="D73" s="267" t="s">
        <v>220</v>
      </c>
      <c r="E73" s="290" t="s">
        <v>368</v>
      </c>
      <c r="F73" s="271">
        <v>61</v>
      </c>
      <c r="G73" s="38"/>
      <c r="H73" s="38">
        <f>J73</f>
        <v>2</v>
      </c>
      <c r="I73" s="38"/>
      <c r="J73" s="38">
        <v>2</v>
      </c>
      <c r="K73" s="272">
        <f>T73</f>
        <v>3</v>
      </c>
      <c r="L73" s="272">
        <f>T73+U73</f>
        <v>3</v>
      </c>
      <c r="M73" s="272">
        <f>T73+U73+V73</f>
        <v>3</v>
      </c>
      <c r="N73" s="272">
        <f>T73+U73+V73+W73</f>
        <v>3</v>
      </c>
      <c r="O73" s="268">
        <f t="shared" si="2"/>
        <v>3</v>
      </c>
      <c r="P73" s="269"/>
      <c r="Q73" s="270" t="e">
        <f>J73/G73</f>
        <v>#DIV/0!</v>
      </c>
      <c r="R73" s="218"/>
      <c r="S73" s="178">
        <v>61</v>
      </c>
      <c r="T73" s="176">
        <v>3</v>
      </c>
      <c r="U73" s="176"/>
      <c r="V73" s="177"/>
      <c r="W73" s="177"/>
      <c r="X73" s="177">
        <f t="shared" si="3"/>
        <v>3</v>
      </c>
      <c r="Y73" s="93">
        <f t="shared" si="10"/>
        <v>0</v>
      </c>
      <c r="Z73" s="175">
        <v>2.5</v>
      </c>
    </row>
    <row r="74" spans="1:26" ht="33" customHeight="1">
      <c r="A74" s="380"/>
      <c r="B74" s="382"/>
      <c r="C74" s="263" t="s">
        <v>33</v>
      </c>
      <c r="D74" s="378" t="s">
        <v>137</v>
      </c>
      <c r="E74" s="378"/>
      <c r="F74" s="271">
        <v>62</v>
      </c>
      <c r="G74" s="38"/>
      <c r="H74" s="38">
        <f>J74</f>
        <v>0</v>
      </c>
      <c r="I74" s="38"/>
      <c r="J74" s="42">
        <v>0</v>
      </c>
      <c r="K74" s="272"/>
      <c r="L74" s="272"/>
      <c r="M74" s="272"/>
      <c r="N74" s="272"/>
      <c r="O74" s="268">
        <f t="shared" si="2"/>
        <v>0</v>
      </c>
      <c r="P74" s="269"/>
      <c r="Q74" s="270"/>
      <c r="R74" s="218"/>
      <c r="S74" s="178">
        <v>62</v>
      </c>
      <c r="T74" s="176"/>
      <c r="U74" s="176"/>
      <c r="V74" s="177"/>
      <c r="W74" s="177"/>
      <c r="X74" s="177">
        <f t="shared" si="3"/>
        <v>0</v>
      </c>
      <c r="Y74" s="93">
        <f t="shared" si="10"/>
        <v>0</v>
      </c>
      <c r="Z74" s="175">
        <v>0</v>
      </c>
    </row>
    <row r="75" spans="1:26" ht="45.75" customHeight="1">
      <c r="A75" s="380"/>
      <c r="B75" s="382"/>
      <c r="C75" s="263" t="s">
        <v>39</v>
      </c>
      <c r="D75" s="378" t="s">
        <v>320</v>
      </c>
      <c r="E75" s="378"/>
      <c r="F75" s="271">
        <v>63</v>
      </c>
      <c r="G75" s="38">
        <v>5</v>
      </c>
      <c r="H75" s="38">
        <f>H76</f>
        <v>8</v>
      </c>
      <c r="I75" s="292"/>
      <c r="J75" s="42">
        <f>J76</f>
        <v>8</v>
      </c>
      <c r="K75" s="272">
        <f>K76</f>
        <v>2</v>
      </c>
      <c r="L75" s="272">
        <f>L76</f>
        <v>4</v>
      </c>
      <c r="M75" s="272">
        <f>M76</f>
        <v>6</v>
      </c>
      <c r="N75" s="272">
        <f>N76</f>
        <v>8</v>
      </c>
      <c r="O75" s="268">
        <f t="shared" si="2"/>
        <v>8</v>
      </c>
      <c r="P75" s="269">
        <f>O75/J75</f>
        <v>1</v>
      </c>
      <c r="Q75" s="270">
        <f>J75/G75</f>
        <v>1.6</v>
      </c>
      <c r="R75" s="218"/>
      <c r="S75" s="178">
        <v>63</v>
      </c>
      <c r="T75" s="38">
        <f>T76</f>
        <v>2</v>
      </c>
      <c r="U75" s="38">
        <f>U76</f>
        <v>2</v>
      </c>
      <c r="V75" s="38">
        <f>V76</f>
        <v>2</v>
      </c>
      <c r="W75" s="38">
        <f>W76</f>
        <v>2</v>
      </c>
      <c r="X75" s="177">
        <f t="shared" si="3"/>
        <v>8</v>
      </c>
      <c r="Y75" s="93">
        <f t="shared" si="10"/>
        <v>0</v>
      </c>
      <c r="Z75" s="175">
        <v>1.153</v>
      </c>
    </row>
    <row r="76" spans="1:26" ht="28.5" customHeight="1">
      <c r="A76" s="380"/>
      <c r="B76" s="382"/>
      <c r="C76" s="263"/>
      <c r="D76" s="378" t="s">
        <v>265</v>
      </c>
      <c r="E76" s="378"/>
      <c r="F76" s="271">
        <v>64</v>
      </c>
      <c r="G76" s="38">
        <v>5</v>
      </c>
      <c r="H76" s="38">
        <f>SUM(H77:H78)</f>
        <v>8</v>
      </c>
      <c r="I76" s="38">
        <f aca="true" t="shared" si="19" ref="I76:N76">I77+I78</f>
        <v>0</v>
      </c>
      <c r="J76" s="42">
        <f t="shared" si="19"/>
        <v>8</v>
      </c>
      <c r="K76" s="272">
        <f t="shared" si="19"/>
        <v>2</v>
      </c>
      <c r="L76" s="272">
        <f t="shared" si="19"/>
        <v>4</v>
      </c>
      <c r="M76" s="272">
        <f t="shared" si="19"/>
        <v>6</v>
      </c>
      <c r="N76" s="272">
        <f t="shared" si="19"/>
        <v>8</v>
      </c>
      <c r="O76" s="268">
        <f t="shared" si="2"/>
        <v>8</v>
      </c>
      <c r="P76" s="269">
        <f>O76/J76</f>
        <v>1</v>
      </c>
      <c r="Q76" s="270">
        <f>J76/G76</f>
        <v>1.6</v>
      </c>
      <c r="R76" s="218"/>
      <c r="S76" s="178">
        <v>64</v>
      </c>
      <c r="T76" s="38">
        <f>T77+T78</f>
        <v>2</v>
      </c>
      <c r="U76" s="38">
        <f>U77+U78</f>
        <v>2</v>
      </c>
      <c r="V76" s="38">
        <f>V77+V78</f>
        <v>2</v>
      </c>
      <c r="W76" s="38">
        <f>W77+W78</f>
        <v>2</v>
      </c>
      <c r="X76" s="38">
        <f>X77+X78</f>
        <v>8</v>
      </c>
      <c r="Y76" s="93">
        <f t="shared" si="10"/>
        <v>0</v>
      </c>
      <c r="Z76" s="175">
        <v>0</v>
      </c>
    </row>
    <row r="77" spans="1:26" ht="13.5" customHeight="1">
      <c r="A77" s="380"/>
      <c r="B77" s="382"/>
      <c r="C77" s="263"/>
      <c r="D77" s="393" t="s">
        <v>90</v>
      </c>
      <c r="E77" s="393"/>
      <c r="F77" s="271">
        <v>65</v>
      </c>
      <c r="G77" s="38">
        <v>5</v>
      </c>
      <c r="H77" s="38">
        <f>J77</f>
        <v>8</v>
      </c>
      <c r="I77" s="38"/>
      <c r="J77" s="42">
        <v>8</v>
      </c>
      <c r="K77" s="272">
        <f>T77</f>
        <v>2</v>
      </c>
      <c r="L77" s="272">
        <f>T77+U77</f>
        <v>4</v>
      </c>
      <c r="M77" s="272">
        <f>T77+U77+V77</f>
        <v>6</v>
      </c>
      <c r="N77" s="272">
        <f>T77+U77+V77+W77</f>
        <v>8</v>
      </c>
      <c r="O77" s="268">
        <f t="shared" si="2"/>
        <v>8</v>
      </c>
      <c r="P77" s="269">
        <f>O77/J77</f>
        <v>1</v>
      </c>
      <c r="Q77" s="270">
        <f>J77/G77</f>
        <v>1.6</v>
      </c>
      <c r="R77" s="218"/>
      <c r="S77" s="178">
        <v>65</v>
      </c>
      <c r="T77" s="176">
        <v>2</v>
      </c>
      <c r="U77" s="176">
        <v>2</v>
      </c>
      <c r="V77" s="177">
        <v>2</v>
      </c>
      <c r="W77" s="177">
        <v>2</v>
      </c>
      <c r="X77" s="177">
        <f t="shared" si="3"/>
        <v>8</v>
      </c>
      <c r="Y77" s="93">
        <f t="shared" si="10"/>
        <v>0</v>
      </c>
      <c r="Z77" s="175">
        <v>0</v>
      </c>
    </row>
    <row r="78" spans="1:26" ht="16.5" customHeight="1">
      <c r="A78" s="380"/>
      <c r="B78" s="382"/>
      <c r="C78" s="263"/>
      <c r="D78" s="393" t="s">
        <v>91</v>
      </c>
      <c r="E78" s="393"/>
      <c r="F78" s="271">
        <v>66</v>
      </c>
      <c r="G78" s="38">
        <v>0</v>
      </c>
      <c r="H78" s="38">
        <f>J78</f>
        <v>0</v>
      </c>
      <c r="I78" s="38"/>
      <c r="J78" s="42">
        <v>0</v>
      </c>
      <c r="K78" s="272"/>
      <c r="L78" s="272"/>
      <c r="M78" s="272"/>
      <c r="N78" s="272"/>
      <c r="O78" s="268">
        <f aca="true" t="shared" si="20" ref="O78:O135">N78</f>
        <v>0</v>
      </c>
      <c r="P78" s="269"/>
      <c r="Q78" s="270"/>
      <c r="R78" s="218"/>
      <c r="S78" s="178">
        <v>66</v>
      </c>
      <c r="T78" s="176"/>
      <c r="U78" s="176"/>
      <c r="V78" s="177"/>
      <c r="W78" s="177"/>
      <c r="X78" s="177">
        <f t="shared" si="3"/>
        <v>0</v>
      </c>
      <c r="Y78" s="93">
        <f t="shared" si="10"/>
        <v>0</v>
      </c>
      <c r="Z78" s="175">
        <v>0</v>
      </c>
    </row>
    <row r="79" spans="1:26" ht="32.25" customHeight="1">
      <c r="A79" s="380"/>
      <c r="B79" s="382"/>
      <c r="C79" s="263" t="s">
        <v>40</v>
      </c>
      <c r="D79" s="378" t="s">
        <v>138</v>
      </c>
      <c r="E79" s="378"/>
      <c r="F79" s="271">
        <v>67</v>
      </c>
      <c r="G79" s="38">
        <v>28</v>
      </c>
      <c r="H79" s="38">
        <f>J79</f>
        <v>33</v>
      </c>
      <c r="I79" s="38"/>
      <c r="J79" s="38">
        <v>33</v>
      </c>
      <c r="K79" s="272">
        <f>T79</f>
        <v>9</v>
      </c>
      <c r="L79" s="272">
        <f>T79+U79</f>
        <v>18</v>
      </c>
      <c r="M79" s="272">
        <f>T79+U79+V79</f>
        <v>26</v>
      </c>
      <c r="N79" s="272">
        <f>T79+U79+V79+W79</f>
        <v>35</v>
      </c>
      <c r="O79" s="268">
        <f t="shared" si="20"/>
        <v>35</v>
      </c>
      <c r="P79" s="269">
        <f>O79/J79</f>
        <v>1.0606060606060606</v>
      </c>
      <c r="Q79" s="270">
        <f>J79/G79</f>
        <v>1.1785714285714286</v>
      </c>
      <c r="R79" s="218"/>
      <c r="S79" s="178">
        <v>67</v>
      </c>
      <c r="T79" s="176">
        <v>9</v>
      </c>
      <c r="U79" s="176">
        <v>9</v>
      </c>
      <c r="V79" s="177">
        <v>8</v>
      </c>
      <c r="W79" s="177">
        <v>9</v>
      </c>
      <c r="X79" s="177">
        <f t="shared" si="3"/>
        <v>35</v>
      </c>
      <c r="Y79" s="93">
        <f t="shared" si="10"/>
        <v>0</v>
      </c>
      <c r="Z79" s="175">
        <v>16.861</v>
      </c>
    </row>
    <row r="80" spans="1:26" ht="33.75" customHeight="1">
      <c r="A80" s="380"/>
      <c r="B80" s="382"/>
      <c r="C80" s="263" t="s">
        <v>42</v>
      </c>
      <c r="D80" s="378" t="s">
        <v>139</v>
      </c>
      <c r="E80" s="378"/>
      <c r="F80" s="271">
        <v>68</v>
      </c>
      <c r="G80" s="38">
        <v>3</v>
      </c>
      <c r="H80" s="38">
        <f>J80</f>
        <v>5</v>
      </c>
      <c r="I80" s="38"/>
      <c r="J80" s="38">
        <v>5</v>
      </c>
      <c r="K80" s="272">
        <f>T80</f>
        <v>2</v>
      </c>
      <c r="L80" s="272">
        <f>T80+U80</f>
        <v>3</v>
      </c>
      <c r="M80" s="272">
        <f>T80+U80+V80</f>
        <v>4</v>
      </c>
      <c r="N80" s="272">
        <f>T80+U80+V80+W80</f>
        <v>6</v>
      </c>
      <c r="O80" s="268">
        <f t="shared" si="20"/>
        <v>6</v>
      </c>
      <c r="P80" s="269">
        <f>O80/J80</f>
        <v>1.2</v>
      </c>
      <c r="Q80" s="270">
        <f>J80/G80</f>
        <v>1.6666666666666667</v>
      </c>
      <c r="R80" s="218"/>
      <c r="S80" s="178">
        <v>68</v>
      </c>
      <c r="T80" s="176">
        <v>2</v>
      </c>
      <c r="U80" s="176">
        <v>1</v>
      </c>
      <c r="V80" s="177">
        <v>1</v>
      </c>
      <c r="W80" s="177">
        <v>2</v>
      </c>
      <c r="X80" s="177">
        <f aca="true" t="shared" si="21" ref="X80:X137">SUM(T80:W80)</f>
        <v>6</v>
      </c>
      <c r="Y80" s="93">
        <f t="shared" si="10"/>
        <v>0</v>
      </c>
      <c r="Z80" s="175">
        <v>7.551</v>
      </c>
    </row>
    <row r="81" spans="1:26" ht="50.25" customHeight="1">
      <c r="A81" s="380"/>
      <c r="B81" s="382"/>
      <c r="C81" s="263" t="s">
        <v>43</v>
      </c>
      <c r="D81" s="378" t="s">
        <v>229</v>
      </c>
      <c r="E81" s="378"/>
      <c r="F81" s="271">
        <v>69</v>
      </c>
      <c r="G81" s="38">
        <v>149</v>
      </c>
      <c r="H81" s="38">
        <f aca="true" t="shared" si="22" ref="H81:N81">SUM(H82:H89)</f>
        <v>150</v>
      </c>
      <c r="I81" s="38">
        <f t="shared" si="22"/>
        <v>0</v>
      </c>
      <c r="J81" s="38">
        <f t="shared" si="22"/>
        <v>150</v>
      </c>
      <c r="K81" s="272">
        <f t="shared" si="22"/>
        <v>40</v>
      </c>
      <c r="L81" s="272">
        <f t="shared" si="22"/>
        <v>80</v>
      </c>
      <c r="M81" s="272">
        <f t="shared" si="22"/>
        <v>120</v>
      </c>
      <c r="N81" s="272">
        <f t="shared" si="22"/>
        <v>157</v>
      </c>
      <c r="O81" s="268">
        <f t="shared" si="20"/>
        <v>157</v>
      </c>
      <c r="P81" s="269">
        <f>O81/J81</f>
        <v>1.0466666666666666</v>
      </c>
      <c r="Q81" s="270">
        <f>J81/G81</f>
        <v>1.0067114093959733</v>
      </c>
      <c r="R81" s="218"/>
      <c r="S81" s="178">
        <v>69</v>
      </c>
      <c r="T81" s="38">
        <f>SUM(T82:T89)</f>
        <v>40</v>
      </c>
      <c r="U81" s="38">
        <f>SUM(U82:U89)</f>
        <v>40</v>
      </c>
      <c r="V81" s="38">
        <f>SUM(V82:V89)</f>
        <v>40</v>
      </c>
      <c r="W81" s="38">
        <f>SUM(W82:W89)</f>
        <v>37</v>
      </c>
      <c r="X81" s="177">
        <f t="shared" si="21"/>
        <v>157</v>
      </c>
      <c r="Y81" s="93">
        <f t="shared" si="10"/>
        <v>0</v>
      </c>
      <c r="Z81" s="175">
        <v>105.099</v>
      </c>
    </row>
    <row r="82" spans="1:26" ht="33.75" customHeight="1">
      <c r="A82" s="380"/>
      <c r="B82" s="382"/>
      <c r="C82" s="263"/>
      <c r="D82" s="267" t="s">
        <v>140</v>
      </c>
      <c r="E82" s="267" t="s">
        <v>86</v>
      </c>
      <c r="F82" s="271">
        <v>70</v>
      </c>
      <c r="G82" s="38">
        <v>129</v>
      </c>
      <c r="H82" s="38">
        <f>J82</f>
        <v>132</v>
      </c>
      <c r="I82" s="38"/>
      <c r="J82" s="38">
        <v>132</v>
      </c>
      <c r="K82" s="272">
        <f>T82</f>
        <v>33</v>
      </c>
      <c r="L82" s="272">
        <f>T82+U82</f>
        <v>67</v>
      </c>
      <c r="M82" s="272">
        <f>T82+U82+V82</f>
        <v>101</v>
      </c>
      <c r="N82" s="272">
        <f>T82+U82+V82+W82</f>
        <v>133</v>
      </c>
      <c r="O82" s="268">
        <f t="shared" si="20"/>
        <v>133</v>
      </c>
      <c r="P82" s="269">
        <f>O82/J82</f>
        <v>1.0075757575757576</v>
      </c>
      <c r="Q82" s="270">
        <f>J82/G82</f>
        <v>1.0232558139534884</v>
      </c>
      <c r="R82" s="218"/>
      <c r="S82" s="178">
        <v>70</v>
      </c>
      <c r="T82" s="176">
        <v>33</v>
      </c>
      <c r="U82" s="176">
        <v>34</v>
      </c>
      <c r="V82" s="177">
        <v>34</v>
      </c>
      <c r="W82" s="177">
        <v>32</v>
      </c>
      <c r="X82" s="177">
        <f t="shared" si="21"/>
        <v>133</v>
      </c>
      <c r="Y82" s="93">
        <f t="shared" si="10"/>
        <v>0</v>
      </c>
      <c r="Z82" s="175">
        <v>71.649</v>
      </c>
    </row>
    <row r="83" spans="1:26" ht="59.25" customHeight="1">
      <c r="A83" s="380"/>
      <c r="B83" s="382"/>
      <c r="C83" s="263"/>
      <c r="D83" s="267" t="s">
        <v>141</v>
      </c>
      <c r="E83" s="267" t="s">
        <v>228</v>
      </c>
      <c r="F83" s="271">
        <v>71</v>
      </c>
      <c r="G83" s="38">
        <v>18</v>
      </c>
      <c r="H83" s="38">
        <f aca="true" t="shared" si="23" ref="H83:H90">J83</f>
        <v>15</v>
      </c>
      <c r="I83" s="38"/>
      <c r="J83" s="42">
        <v>15</v>
      </c>
      <c r="K83" s="272">
        <f>T83</f>
        <v>5</v>
      </c>
      <c r="L83" s="272">
        <f>T83+U83</f>
        <v>10</v>
      </c>
      <c r="M83" s="272">
        <f>T83+U83+V83</f>
        <v>15</v>
      </c>
      <c r="N83" s="272">
        <f>T83+U83+V83+W83</f>
        <v>20</v>
      </c>
      <c r="O83" s="268">
        <f t="shared" si="20"/>
        <v>20</v>
      </c>
      <c r="P83" s="269"/>
      <c r="Q83" s="270"/>
      <c r="R83" s="218"/>
      <c r="S83" s="178">
        <v>71</v>
      </c>
      <c r="T83" s="176">
        <v>5</v>
      </c>
      <c r="U83" s="176">
        <v>5</v>
      </c>
      <c r="V83" s="177">
        <v>5</v>
      </c>
      <c r="W83" s="177">
        <v>5</v>
      </c>
      <c r="X83" s="177">
        <f t="shared" si="21"/>
        <v>20</v>
      </c>
      <c r="Y83" s="93">
        <f t="shared" si="10"/>
        <v>0</v>
      </c>
      <c r="Z83" s="175">
        <v>0</v>
      </c>
    </row>
    <row r="84" spans="1:26" ht="48" customHeight="1">
      <c r="A84" s="380"/>
      <c r="B84" s="382"/>
      <c r="C84" s="263"/>
      <c r="D84" s="267" t="s">
        <v>142</v>
      </c>
      <c r="E84" s="267" t="s">
        <v>88</v>
      </c>
      <c r="F84" s="271">
        <v>72</v>
      </c>
      <c r="G84" s="38">
        <v>2</v>
      </c>
      <c r="H84" s="38">
        <f t="shared" si="23"/>
        <v>3</v>
      </c>
      <c r="I84" s="38"/>
      <c r="J84" s="42">
        <v>3</v>
      </c>
      <c r="K84" s="272">
        <f>T84</f>
        <v>2</v>
      </c>
      <c r="L84" s="272">
        <f>T84+U84</f>
        <v>3</v>
      </c>
      <c r="M84" s="272">
        <f>T84+U84+V84</f>
        <v>4</v>
      </c>
      <c r="N84" s="272">
        <f>T84+U84+V84+W84</f>
        <v>4</v>
      </c>
      <c r="O84" s="268">
        <f t="shared" si="20"/>
        <v>4</v>
      </c>
      <c r="P84" s="269">
        <f>O84/J84</f>
        <v>1.3333333333333333</v>
      </c>
      <c r="Q84" s="270"/>
      <c r="R84" s="218"/>
      <c r="S84" s="178">
        <v>72</v>
      </c>
      <c r="T84" s="176">
        <v>2</v>
      </c>
      <c r="U84" s="176">
        <v>1</v>
      </c>
      <c r="V84" s="177">
        <v>1</v>
      </c>
      <c r="W84" s="177"/>
      <c r="X84" s="177">
        <f t="shared" si="21"/>
        <v>4</v>
      </c>
      <c r="Y84" s="93">
        <f t="shared" si="10"/>
        <v>0</v>
      </c>
      <c r="Z84" s="175">
        <v>1.665</v>
      </c>
    </row>
    <row r="85" spans="1:26" ht="88.5" customHeight="1">
      <c r="A85" s="380"/>
      <c r="B85" s="382"/>
      <c r="C85" s="263"/>
      <c r="D85" s="267" t="s">
        <v>143</v>
      </c>
      <c r="E85" s="267" t="s">
        <v>89</v>
      </c>
      <c r="F85" s="271">
        <v>73</v>
      </c>
      <c r="G85" s="38">
        <v>0</v>
      </c>
      <c r="H85" s="38">
        <f t="shared" si="23"/>
        <v>0</v>
      </c>
      <c r="I85" s="38"/>
      <c r="J85" s="42">
        <v>0</v>
      </c>
      <c r="K85" s="272"/>
      <c r="L85" s="272"/>
      <c r="M85" s="272"/>
      <c r="N85" s="272"/>
      <c r="O85" s="268">
        <f t="shared" si="20"/>
        <v>0</v>
      </c>
      <c r="P85" s="269"/>
      <c r="Q85" s="270"/>
      <c r="R85" s="218"/>
      <c r="S85" s="178">
        <v>73</v>
      </c>
      <c r="T85" s="176"/>
      <c r="U85" s="176"/>
      <c r="V85" s="177"/>
      <c r="W85" s="177"/>
      <c r="X85" s="177">
        <f t="shared" si="21"/>
        <v>0</v>
      </c>
      <c r="Y85" s="93">
        <f t="shared" si="10"/>
        <v>0</v>
      </c>
      <c r="Z85" s="175">
        <v>0</v>
      </c>
    </row>
    <row r="86" spans="1:26" ht="48.75" customHeight="1">
      <c r="A86" s="380"/>
      <c r="B86" s="382"/>
      <c r="C86" s="263"/>
      <c r="D86" s="267"/>
      <c r="E86" s="267" t="s">
        <v>370</v>
      </c>
      <c r="F86" s="271">
        <v>74</v>
      </c>
      <c r="G86" s="38">
        <v>0</v>
      </c>
      <c r="H86" s="38">
        <f t="shared" si="23"/>
        <v>0</v>
      </c>
      <c r="I86" s="38"/>
      <c r="J86" s="42">
        <v>0</v>
      </c>
      <c r="K86" s="272"/>
      <c r="L86" s="272"/>
      <c r="M86" s="272"/>
      <c r="N86" s="272"/>
      <c r="O86" s="268">
        <f t="shared" si="20"/>
        <v>0</v>
      </c>
      <c r="P86" s="269"/>
      <c r="Q86" s="270"/>
      <c r="R86" s="218"/>
      <c r="S86" s="178">
        <v>74</v>
      </c>
      <c r="T86" s="176"/>
      <c r="U86" s="176"/>
      <c r="V86" s="177"/>
      <c r="W86" s="177"/>
      <c r="X86" s="177">
        <f t="shared" si="21"/>
        <v>0</v>
      </c>
      <c r="Y86" s="93">
        <f t="shared" si="10"/>
        <v>0</v>
      </c>
      <c r="Z86" s="175">
        <v>0</v>
      </c>
    </row>
    <row r="87" spans="1:26" ht="48" customHeight="1">
      <c r="A87" s="380"/>
      <c r="B87" s="382"/>
      <c r="C87" s="263"/>
      <c r="D87" s="267" t="s">
        <v>144</v>
      </c>
      <c r="E87" s="267" t="s">
        <v>147</v>
      </c>
      <c r="F87" s="271">
        <v>75</v>
      </c>
      <c r="G87" s="38">
        <v>0</v>
      </c>
      <c r="H87" s="38">
        <f t="shared" si="23"/>
        <v>0</v>
      </c>
      <c r="I87" s="38"/>
      <c r="J87" s="42">
        <v>0</v>
      </c>
      <c r="K87" s="272"/>
      <c r="L87" s="272"/>
      <c r="M87" s="272"/>
      <c r="N87" s="272"/>
      <c r="O87" s="268">
        <f t="shared" si="20"/>
        <v>0</v>
      </c>
      <c r="P87" s="269"/>
      <c r="Q87" s="270"/>
      <c r="R87" s="218"/>
      <c r="S87" s="178">
        <v>75</v>
      </c>
      <c r="T87" s="176"/>
      <c r="U87" s="176"/>
      <c r="V87" s="177"/>
      <c r="W87" s="177"/>
      <c r="X87" s="177">
        <f t="shared" si="21"/>
        <v>0</v>
      </c>
      <c r="Y87" s="93">
        <f t="shared" si="10"/>
        <v>0</v>
      </c>
      <c r="Z87" s="175">
        <v>0</v>
      </c>
    </row>
    <row r="88" spans="1:26" ht="130.5" customHeight="1">
      <c r="A88" s="380"/>
      <c r="B88" s="382"/>
      <c r="C88" s="263"/>
      <c r="D88" s="267" t="s">
        <v>145</v>
      </c>
      <c r="E88" s="267" t="s">
        <v>232</v>
      </c>
      <c r="F88" s="271">
        <v>76</v>
      </c>
      <c r="G88" s="38">
        <v>0</v>
      </c>
      <c r="H88" s="38">
        <f t="shared" si="23"/>
        <v>0</v>
      </c>
      <c r="I88" s="38"/>
      <c r="J88" s="42"/>
      <c r="K88" s="272">
        <f>T88</f>
        <v>0</v>
      </c>
      <c r="L88" s="272">
        <f>T88+U88</f>
        <v>0</v>
      </c>
      <c r="M88" s="272">
        <f>T88+U88+V88</f>
        <v>0</v>
      </c>
      <c r="N88" s="272">
        <f>T88+U88+V88+W88</f>
        <v>0</v>
      </c>
      <c r="O88" s="268">
        <f t="shared" si="20"/>
        <v>0</v>
      </c>
      <c r="P88" s="269"/>
      <c r="Q88" s="270"/>
      <c r="R88" s="218"/>
      <c r="S88" s="178">
        <v>76</v>
      </c>
      <c r="T88" s="176"/>
      <c r="U88" s="176"/>
      <c r="V88" s="177"/>
      <c r="W88" s="177"/>
      <c r="X88" s="177">
        <f t="shared" si="21"/>
        <v>0</v>
      </c>
      <c r="Y88" s="93">
        <f t="shared" si="10"/>
        <v>0</v>
      </c>
      <c r="Z88" s="175">
        <v>0</v>
      </c>
    </row>
    <row r="89" spans="1:26" ht="44.25" customHeight="1">
      <c r="A89" s="380"/>
      <c r="B89" s="382"/>
      <c r="C89" s="263"/>
      <c r="D89" s="267" t="s">
        <v>146</v>
      </c>
      <c r="E89" s="267" t="s">
        <v>148</v>
      </c>
      <c r="F89" s="271">
        <v>77</v>
      </c>
      <c r="G89" s="38"/>
      <c r="H89" s="38">
        <f t="shared" si="23"/>
        <v>0</v>
      </c>
      <c r="I89" s="38"/>
      <c r="J89" s="42"/>
      <c r="K89" s="272">
        <f>T89</f>
        <v>0</v>
      </c>
      <c r="L89" s="272">
        <f>T89+U89</f>
        <v>0</v>
      </c>
      <c r="M89" s="272">
        <f>T89+U89+V89</f>
        <v>0</v>
      </c>
      <c r="N89" s="272">
        <f>T89+U89+V89+W89</f>
        <v>0</v>
      </c>
      <c r="O89" s="268">
        <f t="shared" si="20"/>
        <v>0</v>
      </c>
      <c r="P89" s="269"/>
      <c r="Q89" s="270"/>
      <c r="R89" s="218"/>
      <c r="S89" s="178">
        <v>77</v>
      </c>
      <c r="T89" s="176">
        <v>0</v>
      </c>
      <c r="U89" s="176">
        <v>0</v>
      </c>
      <c r="V89" s="177">
        <v>0</v>
      </c>
      <c r="W89" s="177">
        <v>0</v>
      </c>
      <c r="X89" s="177">
        <f t="shared" si="21"/>
        <v>0</v>
      </c>
      <c r="Y89" s="93">
        <f t="shared" si="10"/>
        <v>0</v>
      </c>
      <c r="Z89" s="175">
        <v>0</v>
      </c>
    </row>
    <row r="90" spans="1:26" ht="16.5" customHeight="1">
      <c r="A90" s="380"/>
      <c r="B90" s="382"/>
      <c r="C90" s="263" t="s">
        <v>87</v>
      </c>
      <c r="D90" s="378" t="s">
        <v>46</v>
      </c>
      <c r="E90" s="378"/>
      <c r="F90" s="271">
        <v>78</v>
      </c>
      <c r="G90" s="38">
        <v>294</v>
      </c>
      <c r="H90" s="38">
        <f t="shared" si="23"/>
        <v>291</v>
      </c>
      <c r="I90" s="38"/>
      <c r="J90" s="38">
        <v>291</v>
      </c>
      <c r="K90" s="272">
        <f>T90</f>
        <v>135</v>
      </c>
      <c r="L90" s="272">
        <f>T90+U90</f>
        <v>335</v>
      </c>
      <c r="M90" s="272">
        <f>T90+U90+V90</f>
        <v>385</v>
      </c>
      <c r="N90" s="272">
        <f>T90+U90+V90+W90</f>
        <v>435</v>
      </c>
      <c r="O90" s="268">
        <f t="shared" si="20"/>
        <v>435</v>
      </c>
      <c r="P90" s="269">
        <f>O90/J90</f>
        <v>1.4948453608247423</v>
      </c>
      <c r="Q90" s="270"/>
      <c r="R90" s="218"/>
      <c r="S90" s="178">
        <v>78</v>
      </c>
      <c r="T90" s="176">
        <v>135</v>
      </c>
      <c r="U90" s="176">
        <v>200</v>
      </c>
      <c r="V90" s="177">
        <v>50</v>
      </c>
      <c r="W90" s="177">
        <v>50</v>
      </c>
      <c r="X90" s="177">
        <f t="shared" si="21"/>
        <v>435</v>
      </c>
      <c r="Y90" s="93">
        <f t="shared" si="10"/>
        <v>0</v>
      </c>
      <c r="Z90" s="175">
        <v>0.508</v>
      </c>
    </row>
    <row r="91" spans="1:26" ht="76.5" customHeight="1">
      <c r="A91" s="380"/>
      <c r="B91" s="382"/>
      <c r="C91" s="373" t="s">
        <v>351</v>
      </c>
      <c r="D91" s="373"/>
      <c r="E91" s="373"/>
      <c r="F91" s="271">
        <v>79</v>
      </c>
      <c r="G91" s="38">
        <v>36</v>
      </c>
      <c r="H91" s="38">
        <f aca="true" t="shared" si="24" ref="H91:N91">H92+H93+H94+H95+H96+H97</f>
        <v>41</v>
      </c>
      <c r="I91" s="38">
        <f t="shared" si="24"/>
        <v>0</v>
      </c>
      <c r="J91" s="38">
        <f t="shared" si="24"/>
        <v>41</v>
      </c>
      <c r="K91" s="272">
        <f t="shared" si="24"/>
        <v>23</v>
      </c>
      <c r="L91" s="272">
        <f t="shared" si="24"/>
        <v>29</v>
      </c>
      <c r="M91" s="272">
        <f t="shared" si="24"/>
        <v>51</v>
      </c>
      <c r="N91" s="272">
        <f t="shared" si="24"/>
        <v>56</v>
      </c>
      <c r="O91" s="268">
        <f t="shared" si="20"/>
        <v>56</v>
      </c>
      <c r="P91" s="269">
        <f>O91/J91</f>
        <v>1.3658536585365855</v>
      </c>
      <c r="Q91" s="270">
        <f>J91/G91</f>
        <v>1.1388888888888888</v>
      </c>
      <c r="R91" s="218"/>
      <c r="S91" s="178">
        <v>79</v>
      </c>
      <c r="T91" s="38">
        <f>T92+T93+T94+T95+T96+T97</f>
        <v>23</v>
      </c>
      <c r="U91" s="38">
        <f>U92+U93+U94+U95+U96+U97</f>
        <v>6</v>
      </c>
      <c r="V91" s="38">
        <f>V92+V93+V94+V95+V96+V97</f>
        <v>22</v>
      </c>
      <c r="W91" s="38">
        <f>W92+W93+W94+W95+W96+W97</f>
        <v>5</v>
      </c>
      <c r="X91" s="177">
        <f t="shared" si="21"/>
        <v>56</v>
      </c>
      <c r="Y91" s="93">
        <f t="shared" si="10"/>
        <v>0</v>
      </c>
      <c r="Z91" s="175">
        <v>179.754</v>
      </c>
    </row>
    <row r="92" spans="1:25" ht="48.75" customHeight="1">
      <c r="A92" s="380"/>
      <c r="B92" s="382"/>
      <c r="C92" s="263" t="s">
        <v>27</v>
      </c>
      <c r="D92" s="395" t="s">
        <v>98</v>
      </c>
      <c r="E92" s="385"/>
      <c r="F92" s="271">
        <v>80</v>
      </c>
      <c r="G92" s="38"/>
      <c r="H92" s="38">
        <f aca="true" t="shared" si="25" ref="H92:H97">J92</f>
        <v>0</v>
      </c>
      <c r="I92" s="38"/>
      <c r="J92" s="42">
        <v>0</v>
      </c>
      <c r="K92" s="272"/>
      <c r="L92" s="272"/>
      <c r="M92" s="272"/>
      <c r="N92" s="272"/>
      <c r="O92" s="268">
        <f t="shared" si="20"/>
        <v>0</v>
      </c>
      <c r="P92" s="269"/>
      <c r="Q92" s="270"/>
      <c r="R92" s="218"/>
      <c r="S92" s="178">
        <v>80</v>
      </c>
      <c r="T92" s="176"/>
      <c r="U92" s="176"/>
      <c r="V92" s="177"/>
      <c r="W92" s="177"/>
      <c r="X92" s="177">
        <f t="shared" si="21"/>
        <v>0</v>
      </c>
      <c r="Y92" s="93">
        <f t="shared" si="10"/>
        <v>0</v>
      </c>
    </row>
    <row r="93" spans="1:26" ht="63" customHeight="1">
      <c r="A93" s="380"/>
      <c r="B93" s="382"/>
      <c r="C93" s="263" t="s">
        <v>28</v>
      </c>
      <c r="D93" s="378" t="s">
        <v>99</v>
      </c>
      <c r="E93" s="385"/>
      <c r="F93" s="271">
        <v>81</v>
      </c>
      <c r="G93" s="38">
        <v>23</v>
      </c>
      <c r="H93" s="38">
        <f t="shared" si="25"/>
        <v>25</v>
      </c>
      <c r="I93" s="38"/>
      <c r="J93" s="42">
        <v>25</v>
      </c>
      <c r="K93" s="272">
        <f>T93</f>
        <v>7</v>
      </c>
      <c r="L93" s="272">
        <f>T93+U93</f>
        <v>13</v>
      </c>
      <c r="M93" s="272">
        <f>T93+U93+V93</f>
        <v>20</v>
      </c>
      <c r="N93" s="272">
        <f>T93+U93+V93+W93</f>
        <v>25</v>
      </c>
      <c r="O93" s="268">
        <f t="shared" si="20"/>
        <v>25</v>
      </c>
      <c r="P93" s="269">
        <f>O93/J93</f>
        <v>1</v>
      </c>
      <c r="Q93" s="270">
        <f>J93/G93</f>
        <v>1.0869565217391304</v>
      </c>
      <c r="R93" s="218"/>
      <c r="S93" s="178">
        <v>81</v>
      </c>
      <c r="T93" s="176">
        <v>7</v>
      </c>
      <c r="U93" s="176">
        <v>6</v>
      </c>
      <c r="V93" s="177">
        <v>7</v>
      </c>
      <c r="W93" s="177">
        <v>5</v>
      </c>
      <c r="X93" s="177">
        <f t="shared" si="21"/>
        <v>25</v>
      </c>
      <c r="Y93" s="93">
        <f t="shared" si="10"/>
        <v>0</v>
      </c>
      <c r="Z93" s="175">
        <v>154.45</v>
      </c>
    </row>
    <row r="94" spans="1:25" ht="21" customHeight="1">
      <c r="A94" s="380"/>
      <c r="B94" s="382"/>
      <c r="C94" s="263" t="s">
        <v>30</v>
      </c>
      <c r="D94" s="378" t="s">
        <v>100</v>
      </c>
      <c r="E94" s="385"/>
      <c r="F94" s="271">
        <v>82</v>
      </c>
      <c r="G94" s="38"/>
      <c r="H94" s="38">
        <f t="shared" si="25"/>
        <v>0</v>
      </c>
      <c r="I94" s="38"/>
      <c r="J94" s="42"/>
      <c r="K94" s="272">
        <f>T94</f>
        <v>0</v>
      </c>
      <c r="L94" s="272">
        <f>T94+U94</f>
        <v>0</v>
      </c>
      <c r="M94" s="272">
        <f>T94+U94+V94</f>
        <v>0</v>
      </c>
      <c r="N94" s="272">
        <f>T94+U94+V94+W94</f>
        <v>0</v>
      </c>
      <c r="O94" s="268">
        <f t="shared" si="20"/>
        <v>0</v>
      </c>
      <c r="P94" s="269"/>
      <c r="Q94" s="270"/>
      <c r="R94" s="218"/>
      <c r="S94" s="178">
        <v>82</v>
      </c>
      <c r="T94" s="176"/>
      <c r="U94" s="176"/>
      <c r="V94" s="177"/>
      <c r="W94" s="177"/>
      <c r="X94" s="177">
        <f t="shared" si="21"/>
        <v>0</v>
      </c>
      <c r="Y94" s="93">
        <f t="shared" si="10"/>
        <v>0</v>
      </c>
    </row>
    <row r="95" spans="1:25" ht="18" customHeight="1">
      <c r="A95" s="380"/>
      <c r="B95" s="382"/>
      <c r="C95" s="263" t="s">
        <v>32</v>
      </c>
      <c r="D95" s="378" t="s">
        <v>242</v>
      </c>
      <c r="E95" s="385"/>
      <c r="F95" s="271">
        <v>83</v>
      </c>
      <c r="G95" s="38">
        <v>1</v>
      </c>
      <c r="H95" s="38">
        <f t="shared" si="25"/>
        <v>1</v>
      </c>
      <c r="I95" s="38"/>
      <c r="J95" s="42">
        <v>1</v>
      </c>
      <c r="K95" s="272">
        <f>T95</f>
        <v>1</v>
      </c>
      <c r="L95" s="272">
        <f>T95+U95</f>
        <v>1</v>
      </c>
      <c r="M95" s="272">
        <f>T95+U95+V95</f>
        <v>1</v>
      </c>
      <c r="N95" s="272">
        <f>T95+U95+V95+W95</f>
        <v>1</v>
      </c>
      <c r="O95" s="268">
        <f t="shared" si="20"/>
        <v>1</v>
      </c>
      <c r="P95" s="269"/>
      <c r="Q95" s="270"/>
      <c r="R95" s="218"/>
      <c r="S95" s="178">
        <v>83</v>
      </c>
      <c r="T95" s="176">
        <v>1</v>
      </c>
      <c r="U95" s="176"/>
      <c r="V95" s="177"/>
      <c r="W95" s="177"/>
      <c r="X95" s="177">
        <f t="shared" si="21"/>
        <v>1</v>
      </c>
      <c r="Y95" s="93">
        <f t="shared" si="10"/>
        <v>0</v>
      </c>
    </row>
    <row r="96" spans="1:25" ht="15" customHeight="1">
      <c r="A96" s="380"/>
      <c r="B96" s="382"/>
      <c r="C96" s="263" t="s">
        <v>33</v>
      </c>
      <c r="D96" s="378" t="s">
        <v>101</v>
      </c>
      <c r="E96" s="385"/>
      <c r="F96" s="271">
        <v>84</v>
      </c>
      <c r="G96" s="38"/>
      <c r="H96" s="38">
        <f t="shared" si="25"/>
        <v>0</v>
      </c>
      <c r="I96" s="38"/>
      <c r="J96" s="42"/>
      <c r="K96" s="272">
        <f>T96</f>
        <v>0</v>
      </c>
      <c r="L96" s="272">
        <f>T96+U96</f>
        <v>0</v>
      </c>
      <c r="M96" s="272">
        <f>T96+U96+V96</f>
        <v>0</v>
      </c>
      <c r="N96" s="272">
        <f>T96+U96+V96+W96</f>
        <v>0</v>
      </c>
      <c r="O96" s="268">
        <f t="shared" si="20"/>
        <v>0</v>
      </c>
      <c r="P96" s="269"/>
      <c r="Q96" s="270"/>
      <c r="R96" s="218"/>
      <c r="S96" s="178">
        <v>84</v>
      </c>
      <c r="T96" s="176"/>
      <c r="U96" s="176"/>
      <c r="V96" s="177"/>
      <c r="W96" s="177"/>
      <c r="X96" s="177">
        <f t="shared" si="21"/>
        <v>0</v>
      </c>
      <c r="Y96" s="93">
        <f t="shared" si="10"/>
        <v>0</v>
      </c>
    </row>
    <row r="97" spans="1:26" ht="31.5" customHeight="1">
      <c r="A97" s="380"/>
      <c r="B97" s="382"/>
      <c r="C97" s="263" t="s">
        <v>39</v>
      </c>
      <c r="D97" s="378" t="s">
        <v>321</v>
      </c>
      <c r="E97" s="394"/>
      <c r="F97" s="271">
        <v>85</v>
      </c>
      <c r="G97" s="38">
        <v>12</v>
      </c>
      <c r="H97" s="38">
        <f t="shared" si="25"/>
        <v>15</v>
      </c>
      <c r="I97" s="38"/>
      <c r="J97" s="42">
        <v>15</v>
      </c>
      <c r="K97" s="272">
        <f>T97</f>
        <v>15</v>
      </c>
      <c r="L97" s="272">
        <f>T97+U97</f>
        <v>15</v>
      </c>
      <c r="M97" s="272">
        <f>T97+U97+V97</f>
        <v>30</v>
      </c>
      <c r="N97" s="272">
        <f>T97+U97+V97+W97</f>
        <v>30</v>
      </c>
      <c r="O97" s="268">
        <f t="shared" si="20"/>
        <v>30</v>
      </c>
      <c r="P97" s="269">
        <f aca="true" t="shared" si="26" ref="P97:P102">O97/J97</f>
        <v>2</v>
      </c>
      <c r="Q97" s="270">
        <f aca="true" t="shared" si="27" ref="Q97:Q103">J97/G97</f>
        <v>1.25</v>
      </c>
      <c r="R97" s="218"/>
      <c r="S97" s="178">
        <v>85</v>
      </c>
      <c r="T97" s="176">
        <v>15</v>
      </c>
      <c r="U97" s="176"/>
      <c r="V97" s="177">
        <v>15</v>
      </c>
      <c r="W97" s="177"/>
      <c r="X97" s="177">
        <f t="shared" si="21"/>
        <v>30</v>
      </c>
      <c r="Y97" s="93">
        <f t="shared" si="10"/>
        <v>0</v>
      </c>
      <c r="Z97" s="175">
        <v>25.304</v>
      </c>
    </row>
    <row r="98" spans="1:26" s="37" customFormat="1" ht="40.5" customHeight="1">
      <c r="A98" s="380"/>
      <c r="B98" s="382"/>
      <c r="C98" s="376" t="s">
        <v>314</v>
      </c>
      <c r="D98" s="379"/>
      <c r="E98" s="377"/>
      <c r="F98" s="264">
        <v>86</v>
      </c>
      <c r="G98" s="42">
        <v>2750</v>
      </c>
      <c r="H98" s="42">
        <f aca="true" t="shared" si="28" ref="H98:N98">H99+H112+H116+H125</f>
        <v>2840</v>
      </c>
      <c r="I98" s="42">
        <f t="shared" si="28"/>
        <v>0</v>
      </c>
      <c r="J98" s="42">
        <f t="shared" si="28"/>
        <v>2840</v>
      </c>
      <c r="K98" s="268">
        <f t="shared" si="28"/>
        <v>665</v>
      </c>
      <c r="L98" s="268">
        <f t="shared" si="28"/>
        <v>1452</v>
      </c>
      <c r="M98" s="268">
        <f t="shared" si="28"/>
        <v>2226</v>
      </c>
      <c r="N98" s="268">
        <f t="shared" si="28"/>
        <v>2977</v>
      </c>
      <c r="O98" s="268">
        <f t="shared" si="20"/>
        <v>2977</v>
      </c>
      <c r="P98" s="269">
        <f t="shared" si="26"/>
        <v>1.0482394366197183</v>
      </c>
      <c r="Q98" s="270">
        <f t="shared" si="27"/>
        <v>1.0327272727272727</v>
      </c>
      <c r="R98" s="218"/>
      <c r="S98" s="179">
        <v>86</v>
      </c>
      <c r="T98" s="42">
        <f>T99+T112+T116+T125</f>
        <v>665</v>
      </c>
      <c r="U98" s="42">
        <f>U99+U112+U116+U125</f>
        <v>787</v>
      </c>
      <c r="V98" s="42">
        <f>V99+V112+V116+V125</f>
        <v>774</v>
      </c>
      <c r="W98" s="42">
        <f>W99+W112+W116+W125</f>
        <v>751</v>
      </c>
      <c r="X98" s="177">
        <f t="shared" si="21"/>
        <v>2977</v>
      </c>
      <c r="Y98" s="93">
        <f t="shared" si="10"/>
        <v>0</v>
      </c>
      <c r="Z98" s="93">
        <v>1407.979</v>
      </c>
    </row>
    <row r="99" spans="1:26" ht="34.5" customHeight="1">
      <c r="A99" s="380"/>
      <c r="B99" s="382"/>
      <c r="C99" s="263" t="s">
        <v>243</v>
      </c>
      <c r="D99" s="376" t="s">
        <v>268</v>
      </c>
      <c r="E99" s="377"/>
      <c r="F99" s="271">
        <v>87</v>
      </c>
      <c r="G99" s="38">
        <v>2122</v>
      </c>
      <c r="H99" s="38">
        <f aca="true" t="shared" si="29" ref="H99:N99">H100+H104</f>
        <v>2577</v>
      </c>
      <c r="I99" s="38">
        <f t="shared" si="29"/>
        <v>0</v>
      </c>
      <c r="J99" s="38">
        <f t="shared" si="29"/>
        <v>2577</v>
      </c>
      <c r="K99" s="268">
        <f t="shared" si="29"/>
        <v>608</v>
      </c>
      <c r="L99" s="268">
        <f t="shared" si="29"/>
        <v>1297</v>
      </c>
      <c r="M99" s="268">
        <f t="shared" si="29"/>
        <v>1975</v>
      </c>
      <c r="N99" s="268">
        <f t="shared" si="29"/>
        <v>2667</v>
      </c>
      <c r="O99" s="268">
        <f t="shared" si="20"/>
        <v>2667</v>
      </c>
      <c r="P99" s="269">
        <f t="shared" si="26"/>
        <v>1.0349243306169964</v>
      </c>
      <c r="Q99" s="270">
        <f t="shared" si="27"/>
        <v>1.2144203581526862</v>
      </c>
      <c r="R99" s="218"/>
      <c r="S99" s="178">
        <v>87</v>
      </c>
      <c r="T99" s="42">
        <f>T100+T104</f>
        <v>608</v>
      </c>
      <c r="U99" s="42">
        <f>U100+U104</f>
        <v>689</v>
      </c>
      <c r="V99" s="42">
        <f>V100+V104</f>
        <v>678</v>
      </c>
      <c r="W99" s="42">
        <f>W100+W104</f>
        <v>692</v>
      </c>
      <c r="X99" s="177">
        <f t="shared" si="21"/>
        <v>2667</v>
      </c>
      <c r="Y99" s="93">
        <f t="shared" si="10"/>
        <v>0</v>
      </c>
      <c r="Z99" s="175">
        <v>951.618</v>
      </c>
    </row>
    <row r="100" spans="1:26" ht="45.75" customHeight="1">
      <c r="A100" s="380"/>
      <c r="B100" s="382"/>
      <c r="C100" s="263" t="s">
        <v>149</v>
      </c>
      <c r="D100" s="378" t="s">
        <v>269</v>
      </c>
      <c r="E100" s="378"/>
      <c r="F100" s="271">
        <v>88</v>
      </c>
      <c r="G100" s="38">
        <v>1920</v>
      </c>
      <c r="H100" s="38">
        <f aca="true" t="shared" si="30" ref="H100:N100">H101+H102+H103</f>
        <v>2336</v>
      </c>
      <c r="I100" s="38">
        <f t="shared" si="30"/>
        <v>0</v>
      </c>
      <c r="J100" s="38">
        <f t="shared" si="30"/>
        <v>2336</v>
      </c>
      <c r="K100" s="268">
        <f t="shared" si="30"/>
        <v>547</v>
      </c>
      <c r="L100" s="268">
        <f t="shared" si="30"/>
        <v>1154</v>
      </c>
      <c r="M100" s="268">
        <f t="shared" si="30"/>
        <v>1761</v>
      </c>
      <c r="N100" s="268">
        <f t="shared" si="30"/>
        <v>2383</v>
      </c>
      <c r="O100" s="268">
        <f t="shared" si="20"/>
        <v>2383</v>
      </c>
      <c r="P100" s="269">
        <f t="shared" si="26"/>
        <v>1.0201198630136987</v>
      </c>
      <c r="Q100" s="270">
        <f t="shared" si="27"/>
        <v>1.2166666666666666</v>
      </c>
      <c r="R100" s="218"/>
      <c r="S100" s="178">
        <v>88</v>
      </c>
      <c r="T100" s="42">
        <f>T101+T102+T103</f>
        <v>547</v>
      </c>
      <c r="U100" s="42">
        <f>U101+U102+U103</f>
        <v>607</v>
      </c>
      <c r="V100" s="42">
        <f>V101+V102+V103</f>
        <v>607</v>
      </c>
      <c r="W100" s="42">
        <f>W101+W102+W103</f>
        <v>622</v>
      </c>
      <c r="X100" s="177">
        <f t="shared" si="21"/>
        <v>2383</v>
      </c>
      <c r="Y100" s="93">
        <f t="shared" si="10"/>
        <v>0</v>
      </c>
      <c r="Z100" s="175">
        <v>873.259</v>
      </c>
    </row>
    <row r="101" spans="1:26" ht="22.5" customHeight="1">
      <c r="A101" s="380"/>
      <c r="B101" s="382"/>
      <c r="C101" s="380"/>
      <c r="D101" s="378" t="s">
        <v>165</v>
      </c>
      <c r="E101" s="378"/>
      <c r="F101" s="271">
        <v>89</v>
      </c>
      <c r="G101" s="38">
        <v>1519</v>
      </c>
      <c r="H101" s="38">
        <f>J101</f>
        <v>2190</v>
      </c>
      <c r="I101" s="38"/>
      <c r="J101" s="38">
        <v>2190</v>
      </c>
      <c r="K101" s="272">
        <f aca="true" t="shared" si="31" ref="K101:K125">T101</f>
        <v>533</v>
      </c>
      <c r="L101" s="272">
        <f aca="true" t="shared" si="32" ref="L101:L125">T101+U101</f>
        <v>1119</v>
      </c>
      <c r="M101" s="272">
        <f aca="true" t="shared" si="33" ref="M101:M125">T101+U101+V101</f>
        <v>1705</v>
      </c>
      <c r="N101" s="272">
        <f aca="true" t="shared" si="34" ref="N101:N125">T101+U101+V101+W101</f>
        <v>2291</v>
      </c>
      <c r="O101" s="268">
        <f t="shared" si="20"/>
        <v>2291</v>
      </c>
      <c r="P101" s="269">
        <f t="shared" si="26"/>
        <v>1.0461187214611871</v>
      </c>
      <c r="Q101" s="270">
        <f t="shared" si="27"/>
        <v>1.4417379855167873</v>
      </c>
      <c r="R101" s="218"/>
      <c r="S101" s="178">
        <v>89</v>
      </c>
      <c r="T101" s="176">
        <v>533</v>
      </c>
      <c r="U101" s="176">
        <v>586</v>
      </c>
      <c r="V101" s="177">
        <v>586</v>
      </c>
      <c r="W101" s="177">
        <v>586</v>
      </c>
      <c r="X101" s="177">
        <f t="shared" si="21"/>
        <v>2291</v>
      </c>
      <c r="Y101" s="93">
        <f t="shared" si="10"/>
        <v>0</v>
      </c>
      <c r="Z101" s="175">
        <v>756.015</v>
      </c>
    </row>
    <row r="102" spans="1:26" ht="60.75" customHeight="1">
      <c r="A102" s="380"/>
      <c r="B102" s="382"/>
      <c r="C102" s="380"/>
      <c r="D102" s="374" t="s">
        <v>181</v>
      </c>
      <c r="E102" s="375"/>
      <c r="F102" s="271">
        <v>90</v>
      </c>
      <c r="G102" s="38">
        <v>384</v>
      </c>
      <c r="H102" s="38">
        <f>J102</f>
        <v>126</v>
      </c>
      <c r="I102" s="38"/>
      <c r="J102" s="38">
        <v>126</v>
      </c>
      <c r="K102" s="272">
        <f t="shared" si="31"/>
        <v>14</v>
      </c>
      <c r="L102" s="272">
        <f t="shared" si="32"/>
        <v>35</v>
      </c>
      <c r="M102" s="272">
        <f t="shared" si="33"/>
        <v>56</v>
      </c>
      <c r="N102" s="272">
        <f t="shared" si="34"/>
        <v>77</v>
      </c>
      <c r="O102" s="268">
        <f t="shared" si="20"/>
        <v>77</v>
      </c>
      <c r="P102" s="269">
        <f t="shared" si="26"/>
        <v>0.6111111111111112</v>
      </c>
      <c r="Q102" s="270">
        <f t="shared" si="27"/>
        <v>0.328125</v>
      </c>
      <c r="R102" s="218"/>
      <c r="S102" s="178">
        <v>90</v>
      </c>
      <c r="T102" s="176">
        <v>14</v>
      </c>
      <c r="U102" s="176">
        <v>21</v>
      </c>
      <c r="V102" s="177">
        <v>21</v>
      </c>
      <c r="W102" s="177">
        <v>21</v>
      </c>
      <c r="X102" s="177">
        <f t="shared" si="21"/>
        <v>77</v>
      </c>
      <c r="Y102" s="93">
        <f t="shared" si="10"/>
        <v>0</v>
      </c>
      <c r="Z102" s="175">
        <v>117.244</v>
      </c>
    </row>
    <row r="103" spans="1:25" ht="28.5" customHeight="1">
      <c r="A103" s="380"/>
      <c r="B103" s="382"/>
      <c r="C103" s="380"/>
      <c r="D103" s="378" t="s">
        <v>166</v>
      </c>
      <c r="E103" s="378"/>
      <c r="F103" s="271">
        <v>91</v>
      </c>
      <c r="G103" s="38">
        <v>17</v>
      </c>
      <c r="H103" s="38">
        <f>J103</f>
        <v>20</v>
      </c>
      <c r="I103" s="38"/>
      <c r="J103" s="42">
        <v>20</v>
      </c>
      <c r="K103" s="272">
        <f t="shared" si="31"/>
        <v>0</v>
      </c>
      <c r="L103" s="272">
        <f t="shared" si="32"/>
        <v>0</v>
      </c>
      <c r="M103" s="272">
        <f t="shared" si="33"/>
        <v>0</v>
      </c>
      <c r="N103" s="272">
        <f t="shared" si="34"/>
        <v>15</v>
      </c>
      <c r="O103" s="268">
        <f t="shared" si="20"/>
        <v>15</v>
      </c>
      <c r="P103" s="269"/>
      <c r="Q103" s="270">
        <f t="shared" si="27"/>
        <v>1.1764705882352942</v>
      </c>
      <c r="R103" s="218"/>
      <c r="S103" s="178">
        <v>91</v>
      </c>
      <c r="T103" s="176"/>
      <c r="U103" s="176"/>
      <c r="V103" s="177">
        <v>0</v>
      </c>
      <c r="W103" s="177">
        <v>15</v>
      </c>
      <c r="X103" s="177">
        <f t="shared" si="21"/>
        <v>15</v>
      </c>
      <c r="Y103" s="93">
        <f t="shared" si="10"/>
        <v>0</v>
      </c>
    </row>
    <row r="104" spans="1:26" ht="48.75" customHeight="1">
      <c r="A104" s="380"/>
      <c r="B104" s="382"/>
      <c r="C104" s="263" t="s">
        <v>150</v>
      </c>
      <c r="D104" s="378" t="s">
        <v>266</v>
      </c>
      <c r="E104" s="378"/>
      <c r="F104" s="271">
        <v>92</v>
      </c>
      <c r="G104" s="38">
        <v>202</v>
      </c>
      <c r="H104" s="38">
        <f>H105+H108+H109+H110+H111</f>
        <v>241</v>
      </c>
      <c r="I104" s="38">
        <f>I105+I108+I109+I110+I111</f>
        <v>0</v>
      </c>
      <c r="J104" s="38">
        <f>J105+J108+J109+J110+J111</f>
        <v>241</v>
      </c>
      <c r="K104" s="272">
        <f t="shared" si="31"/>
        <v>61</v>
      </c>
      <c r="L104" s="272">
        <f t="shared" si="32"/>
        <v>143</v>
      </c>
      <c r="M104" s="272">
        <f t="shared" si="33"/>
        <v>214</v>
      </c>
      <c r="N104" s="272">
        <f t="shared" si="34"/>
        <v>284</v>
      </c>
      <c r="O104" s="268">
        <f t="shared" si="20"/>
        <v>284</v>
      </c>
      <c r="P104" s="269">
        <f>O104/J104</f>
        <v>1.1784232365145229</v>
      </c>
      <c r="Q104" s="270">
        <f>J104/G104</f>
        <v>1.193069306930693</v>
      </c>
      <c r="R104" s="218"/>
      <c r="S104" s="178">
        <v>92</v>
      </c>
      <c r="T104" s="38">
        <f>T105+T108+T109+T110+T111</f>
        <v>61</v>
      </c>
      <c r="U104" s="38">
        <f>U105+U108+U109+U110+U111</f>
        <v>82</v>
      </c>
      <c r="V104" s="38">
        <f>V105+V108+V109+V110+V111</f>
        <v>71</v>
      </c>
      <c r="W104" s="38">
        <f>W105+W108+W109+W110+W111</f>
        <v>70</v>
      </c>
      <c r="X104" s="177">
        <f t="shared" si="21"/>
        <v>284</v>
      </c>
      <c r="Y104" s="93">
        <f t="shared" si="10"/>
        <v>0</v>
      </c>
      <c r="Z104" s="175">
        <v>78.359</v>
      </c>
    </row>
    <row r="105" spans="1:25" ht="106.5" customHeight="1">
      <c r="A105" s="380"/>
      <c r="B105" s="382"/>
      <c r="C105" s="263"/>
      <c r="D105" s="378" t="s">
        <v>371</v>
      </c>
      <c r="E105" s="378"/>
      <c r="F105" s="271">
        <v>93</v>
      </c>
      <c r="G105" s="38"/>
      <c r="H105" s="38">
        <f>J105</f>
        <v>0</v>
      </c>
      <c r="I105" s="38"/>
      <c r="J105" s="42">
        <v>0</v>
      </c>
      <c r="K105" s="272">
        <f t="shared" si="31"/>
        <v>0</v>
      </c>
      <c r="L105" s="272">
        <f t="shared" si="32"/>
        <v>0</v>
      </c>
      <c r="M105" s="272">
        <f t="shared" si="33"/>
        <v>0</v>
      </c>
      <c r="N105" s="272">
        <f t="shared" si="34"/>
        <v>0</v>
      </c>
      <c r="O105" s="268">
        <f t="shared" si="20"/>
        <v>0</v>
      </c>
      <c r="P105" s="269"/>
      <c r="Q105" s="270"/>
      <c r="R105" s="218"/>
      <c r="S105" s="178">
        <v>93</v>
      </c>
      <c r="T105" s="176">
        <v>0</v>
      </c>
      <c r="U105" s="176">
        <v>0</v>
      </c>
      <c r="V105" s="177">
        <v>0</v>
      </c>
      <c r="W105" s="177">
        <v>0</v>
      </c>
      <c r="X105" s="177">
        <f t="shared" si="21"/>
        <v>0</v>
      </c>
      <c r="Y105" s="93">
        <f t="shared" si="10"/>
        <v>0</v>
      </c>
    </row>
    <row r="106" spans="1:25" ht="59.25" customHeight="1">
      <c r="A106" s="380"/>
      <c r="B106" s="382"/>
      <c r="C106" s="263"/>
      <c r="D106" s="267"/>
      <c r="E106" s="267" t="s">
        <v>230</v>
      </c>
      <c r="F106" s="271">
        <v>94</v>
      </c>
      <c r="G106" s="38"/>
      <c r="H106" s="38">
        <f aca="true" t="shared" si="35" ref="H106:H111">J106</f>
        <v>0</v>
      </c>
      <c r="I106" s="38"/>
      <c r="J106" s="42">
        <v>0</v>
      </c>
      <c r="K106" s="272">
        <f t="shared" si="31"/>
        <v>0</v>
      </c>
      <c r="L106" s="272">
        <f t="shared" si="32"/>
        <v>0</v>
      </c>
      <c r="M106" s="272">
        <f t="shared" si="33"/>
        <v>0</v>
      </c>
      <c r="N106" s="272">
        <f t="shared" si="34"/>
        <v>0</v>
      </c>
      <c r="O106" s="268">
        <f t="shared" si="20"/>
        <v>0</v>
      </c>
      <c r="P106" s="269"/>
      <c r="Q106" s="270"/>
      <c r="R106" s="218"/>
      <c r="S106" s="178">
        <v>94</v>
      </c>
      <c r="T106" s="176">
        <v>0</v>
      </c>
      <c r="U106" s="176">
        <v>0</v>
      </c>
      <c r="V106" s="177">
        <v>0</v>
      </c>
      <c r="W106" s="177">
        <v>0</v>
      </c>
      <c r="X106" s="177">
        <f t="shared" si="21"/>
        <v>0</v>
      </c>
      <c r="Y106" s="93">
        <f aca="true" t="shared" si="36" ref="Y106:Y164">H106-J106</f>
        <v>0</v>
      </c>
    </row>
    <row r="107" spans="1:25" ht="90.75" customHeight="1">
      <c r="A107" s="380"/>
      <c r="B107" s="382"/>
      <c r="C107" s="263"/>
      <c r="D107" s="267"/>
      <c r="E107" s="267" t="s">
        <v>231</v>
      </c>
      <c r="F107" s="271">
        <v>95</v>
      </c>
      <c r="G107" s="38"/>
      <c r="H107" s="38">
        <f t="shared" si="35"/>
        <v>0</v>
      </c>
      <c r="I107" s="38"/>
      <c r="J107" s="42">
        <v>0</v>
      </c>
      <c r="K107" s="272">
        <f t="shared" si="31"/>
        <v>0</v>
      </c>
      <c r="L107" s="272">
        <f t="shared" si="32"/>
        <v>0</v>
      </c>
      <c r="M107" s="272">
        <f t="shared" si="33"/>
        <v>0</v>
      </c>
      <c r="N107" s="272">
        <f t="shared" si="34"/>
        <v>0</v>
      </c>
      <c r="O107" s="268">
        <f t="shared" si="20"/>
        <v>0</v>
      </c>
      <c r="P107" s="269"/>
      <c r="Q107" s="270"/>
      <c r="R107" s="218"/>
      <c r="S107" s="178">
        <v>95</v>
      </c>
      <c r="T107" s="176">
        <v>0</v>
      </c>
      <c r="U107" s="176">
        <v>0</v>
      </c>
      <c r="V107" s="177">
        <v>0</v>
      </c>
      <c r="W107" s="177">
        <v>0</v>
      </c>
      <c r="X107" s="177">
        <f t="shared" si="21"/>
        <v>0</v>
      </c>
      <c r="Y107" s="93">
        <f t="shared" si="36"/>
        <v>0</v>
      </c>
    </row>
    <row r="108" spans="1:26" ht="19.5" customHeight="1">
      <c r="A108" s="380"/>
      <c r="B108" s="382"/>
      <c r="C108" s="263"/>
      <c r="D108" s="378" t="s">
        <v>92</v>
      </c>
      <c r="E108" s="378"/>
      <c r="F108" s="271">
        <v>96</v>
      </c>
      <c r="G108" s="38">
        <v>170</v>
      </c>
      <c r="H108" s="38">
        <f t="shared" si="35"/>
        <v>211</v>
      </c>
      <c r="I108" s="38"/>
      <c r="J108" s="38">
        <v>211</v>
      </c>
      <c r="K108" s="272">
        <f t="shared" si="31"/>
        <v>57</v>
      </c>
      <c r="L108" s="272">
        <f t="shared" si="32"/>
        <v>114</v>
      </c>
      <c r="M108" s="272">
        <f t="shared" si="33"/>
        <v>171</v>
      </c>
      <c r="N108" s="272">
        <f t="shared" si="34"/>
        <v>229</v>
      </c>
      <c r="O108" s="268">
        <f t="shared" si="20"/>
        <v>229</v>
      </c>
      <c r="P108" s="269">
        <f>O108/J108</f>
        <v>1.085308056872038</v>
      </c>
      <c r="Q108" s="270">
        <f>J108/G108</f>
        <v>1.2411764705882353</v>
      </c>
      <c r="R108" s="218"/>
      <c r="S108" s="178">
        <v>96</v>
      </c>
      <c r="T108" s="176">
        <v>57</v>
      </c>
      <c r="U108" s="176">
        <v>57</v>
      </c>
      <c r="V108" s="177">
        <v>57</v>
      </c>
      <c r="W108" s="177">
        <v>58</v>
      </c>
      <c r="X108" s="177">
        <f t="shared" si="21"/>
        <v>229</v>
      </c>
      <c r="Y108" s="93">
        <f t="shared" si="36"/>
        <v>0</v>
      </c>
      <c r="Z108" s="175">
        <v>48.899</v>
      </c>
    </row>
    <row r="109" spans="1:26" ht="18" customHeight="1">
      <c r="A109" s="380"/>
      <c r="B109" s="382"/>
      <c r="C109" s="263"/>
      <c r="D109" s="378" t="s">
        <v>372</v>
      </c>
      <c r="E109" s="378"/>
      <c r="F109" s="271">
        <v>97</v>
      </c>
      <c r="G109" s="38"/>
      <c r="H109" s="38">
        <f t="shared" si="35"/>
        <v>0</v>
      </c>
      <c r="I109" s="38"/>
      <c r="J109" s="38">
        <f>I109</f>
        <v>0</v>
      </c>
      <c r="K109" s="272">
        <f t="shared" si="31"/>
        <v>0</v>
      </c>
      <c r="L109" s="272">
        <f t="shared" si="32"/>
        <v>0</v>
      </c>
      <c r="M109" s="272">
        <f t="shared" si="33"/>
        <v>0</v>
      </c>
      <c r="N109" s="272">
        <f t="shared" si="34"/>
        <v>0</v>
      </c>
      <c r="O109" s="268">
        <f t="shared" si="20"/>
        <v>0</v>
      </c>
      <c r="P109" s="269"/>
      <c r="Q109" s="270"/>
      <c r="R109" s="218"/>
      <c r="S109" s="178">
        <v>97</v>
      </c>
      <c r="T109" s="176">
        <v>0</v>
      </c>
      <c r="U109" s="176"/>
      <c r="V109" s="177"/>
      <c r="W109" s="177">
        <v>0</v>
      </c>
      <c r="X109" s="177">
        <f t="shared" si="21"/>
        <v>0</v>
      </c>
      <c r="Y109" s="93">
        <f t="shared" si="36"/>
        <v>0</v>
      </c>
      <c r="Z109" s="175">
        <v>29.46</v>
      </c>
    </row>
    <row r="110" spans="1:25" ht="60" customHeight="1">
      <c r="A110" s="380"/>
      <c r="B110" s="382"/>
      <c r="C110" s="263"/>
      <c r="D110" s="378" t="s">
        <v>162</v>
      </c>
      <c r="E110" s="378"/>
      <c r="F110" s="271">
        <v>98</v>
      </c>
      <c r="G110" s="38"/>
      <c r="H110" s="38">
        <f t="shared" si="35"/>
        <v>0</v>
      </c>
      <c r="I110" s="38"/>
      <c r="J110" s="38">
        <f>I110</f>
        <v>0</v>
      </c>
      <c r="K110" s="272">
        <f t="shared" si="31"/>
        <v>0</v>
      </c>
      <c r="L110" s="272">
        <f t="shared" si="32"/>
        <v>0</v>
      </c>
      <c r="M110" s="272">
        <f t="shared" si="33"/>
        <v>0</v>
      </c>
      <c r="N110" s="272">
        <f t="shared" si="34"/>
        <v>0</v>
      </c>
      <c r="O110" s="268">
        <f t="shared" si="20"/>
        <v>0</v>
      </c>
      <c r="P110" s="269"/>
      <c r="Q110" s="270"/>
      <c r="R110" s="218"/>
      <c r="S110" s="178">
        <v>98</v>
      </c>
      <c r="T110" s="176">
        <v>0</v>
      </c>
      <c r="U110" s="176"/>
      <c r="V110" s="177">
        <v>0</v>
      </c>
      <c r="W110" s="177">
        <v>0</v>
      </c>
      <c r="X110" s="177">
        <f t="shared" si="21"/>
        <v>0</v>
      </c>
      <c r="Y110" s="93">
        <f t="shared" si="36"/>
        <v>0</v>
      </c>
    </row>
    <row r="111" spans="1:25" ht="30.75" customHeight="1">
      <c r="A111" s="380"/>
      <c r="B111" s="382"/>
      <c r="C111" s="263"/>
      <c r="D111" s="378" t="s">
        <v>163</v>
      </c>
      <c r="E111" s="378"/>
      <c r="F111" s="271">
        <v>99</v>
      </c>
      <c r="G111" s="38">
        <v>32</v>
      </c>
      <c r="H111" s="38">
        <f t="shared" si="35"/>
        <v>30</v>
      </c>
      <c r="I111" s="38"/>
      <c r="J111" s="42">
        <v>30</v>
      </c>
      <c r="K111" s="272">
        <f t="shared" si="31"/>
        <v>4</v>
      </c>
      <c r="L111" s="272">
        <f t="shared" si="32"/>
        <v>29</v>
      </c>
      <c r="M111" s="272">
        <f t="shared" si="33"/>
        <v>43</v>
      </c>
      <c r="N111" s="272">
        <f t="shared" si="34"/>
        <v>55</v>
      </c>
      <c r="O111" s="268">
        <f t="shared" si="20"/>
        <v>55</v>
      </c>
      <c r="P111" s="269">
        <f>O111/J111</f>
        <v>1.8333333333333333</v>
      </c>
      <c r="Q111" s="270"/>
      <c r="R111" s="218"/>
      <c r="S111" s="178">
        <v>99</v>
      </c>
      <c r="T111" s="176">
        <v>4</v>
      </c>
      <c r="U111" s="176">
        <v>25</v>
      </c>
      <c r="V111" s="177">
        <v>14</v>
      </c>
      <c r="W111" s="177">
        <v>12</v>
      </c>
      <c r="X111" s="177">
        <f t="shared" si="21"/>
        <v>55</v>
      </c>
      <c r="Y111" s="93">
        <f t="shared" si="36"/>
        <v>0</v>
      </c>
    </row>
    <row r="112" spans="1:25" ht="63.75" customHeight="1">
      <c r="A112" s="380"/>
      <c r="B112" s="382"/>
      <c r="C112" s="263" t="s">
        <v>151</v>
      </c>
      <c r="D112" s="378" t="s">
        <v>267</v>
      </c>
      <c r="E112" s="378"/>
      <c r="F112" s="271">
        <v>100</v>
      </c>
      <c r="G112" s="38"/>
      <c r="H112" s="38">
        <f>J112</f>
        <v>0</v>
      </c>
      <c r="I112" s="38">
        <f>I113+I114+I115</f>
        <v>0</v>
      </c>
      <c r="J112" s="42">
        <v>0</v>
      </c>
      <c r="K112" s="272">
        <f t="shared" si="31"/>
        <v>0</v>
      </c>
      <c r="L112" s="272">
        <f t="shared" si="32"/>
        <v>0</v>
      </c>
      <c r="M112" s="272">
        <f t="shared" si="33"/>
        <v>0</v>
      </c>
      <c r="N112" s="272">
        <f t="shared" si="34"/>
        <v>0</v>
      </c>
      <c r="O112" s="268">
        <f t="shared" si="20"/>
        <v>0</v>
      </c>
      <c r="P112" s="269"/>
      <c r="Q112" s="270"/>
      <c r="R112" s="218"/>
      <c r="S112" s="178">
        <v>100</v>
      </c>
      <c r="T112" s="176">
        <v>0</v>
      </c>
      <c r="U112" s="176">
        <v>0</v>
      </c>
      <c r="V112" s="177">
        <v>0</v>
      </c>
      <c r="W112" s="177">
        <v>0</v>
      </c>
      <c r="X112" s="177">
        <f t="shared" si="21"/>
        <v>0</v>
      </c>
      <c r="Y112" s="93">
        <f t="shared" si="36"/>
        <v>0</v>
      </c>
    </row>
    <row r="113" spans="1:25" ht="61.5" customHeight="1">
      <c r="A113" s="380"/>
      <c r="B113" s="382"/>
      <c r="C113" s="263"/>
      <c r="D113" s="378" t="s">
        <v>93</v>
      </c>
      <c r="E113" s="378"/>
      <c r="F113" s="271">
        <v>101</v>
      </c>
      <c r="G113" s="38"/>
      <c r="H113" s="38">
        <f>J113</f>
        <v>0</v>
      </c>
      <c r="I113" s="38"/>
      <c r="J113" s="42">
        <v>0</v>
      </c>
      <c r="K113" s="272">
        <f t="shared" si="31"/>
        <v>0</v>
      </c>
      <c r="L113" s="272">
        <f t="shared" si="32"/>
        <v>0</v>
      </c>
      <c r="M113" s="272">
        <f t="shared" si="33"/>
        <v>0</v>
      </c>
      <c r="N113" s="272">
        <f t="shared" si="34"/>
        <v>0</v>
      </c>
      <c r="O113" s="268">
        <f t="shared" si="20"/>
        <v>0</v>
      </c>
      <c r="P113" s="269"/>
      <c r="Q113" s="270"/>
      <c r="R113" s="218"/>
      <c r="S113" s="178">
        <v>101</v>
      </c>
      <c r="T113" s="176">
        <v>0</v>
      </c>
      <c r="U113" s="176">
        <v>0</v>
      </c>
      <c r="V113" s="177">
        <v>0</v>
      </c>
      <c r="W113" s="177">
        <v>0</v>
      </c>
      <c r="X113" s="177">
        <f t="shared" si="21"/>
        <v>0</v>
      </c>
      <c r="Y113" s="93">
        <f t="shared" si="36"/>
        <v>0</v>
      </c>
    </row>
    <row r="114" spans="1:25" ht="27.75" customHeight="1">
      <c r="A114" s="380"/>
      <c r="B114" s="382"/>
      <c r="C114" s="263"/>
      <c r="D114" s="378" t="s">
        <v>94</v>
      </c>
      <c r="E114" s="378"/>
      <c r="F114" s="271">
        <v>102</v>
      </c>
      <c r="G114" s="38"/>
      <c r="H114" s="38">
        <f>J114</f>
        <v>0</v>
      </c>
      <c r="I114" s="38"/>
      <c r="J114" s="42">
        <v>0</v>
      </c>
      <c r="K114" s="272">
        <f t="shared" si="31"/>
        <v>0</v>
      </c>
      <c r="L114" s="272">
        <f t="shared" si="32"/>
        <v>0</v>
      </c>
      <c r="M114" s="272">
        <f t="shared" si="33"/>
        <v>0</v>
      </c>
      <c r="N114" s="272">
        <f t="shared" si="34"/>
        <v>0</v>
      </c>
      <c r="O114" s="268">
        <f t="shared" si="20"/>
        <v>0</v>
      </c>
      <c r="P114" s="269"/>
      <c r="Q114" s="270"/>
      <c r="R114" s="218"/>
      <c r="S114" s="178">
        <v>102</v>
      </c>
      <c r="T114" s="176">
        <v>0</v>
      </c>
      <c r="U114" s="176">
        <v>0</v>
      </c>
      <c r="V114" s="177">
        <v>0</v>
      </c>
      <c r="W114" s="177">
        <v>0</v>
      </c>
      <c r="X114" s="177">
        <f t="shared" si="21"/>
        <v>0</v>
      </c>
      <c r="Y114" s="93">
        <f t="shared" si="36"/>
        <v>0</v>
      </c>
    </row>
    <row r="115" spans="1:25" ht="60.75" customHeight="1">
      <c r="A115" s="380"/>
      <c r="B115" s="382"/>
      <c r="C115" s="263"/>
      <c r="D115" s="378" t="s">
        <v>164</v>
      </c>
      <c r="E115" s="378"/>
      <c r="F115" s="271">
        <v>103</v>
      </c>
      <c r="G115" s="38"/>
      <c r="H115" s="38">
        <f>J115</f>
        <v>0</v>
      </c>
      <c r="I115" s="38"/>
      <c r="J115" s="42">
        <v>0</v>
      </c>
      <c r="K115" s="272">
        <f t="shared" si="31"/>
        <v>0</v>
      </c>
      <c r="L115" s="272">
        <f t="shared" si="32"/>
        <v>0</v>
      </c>
      <c r="M115" s="272">
        <f t="shared" si="33"/>
        <v>0</v>
      </c>
      <c r="N115" s="272">
        <f t="shared" si="34"/>
        <v>0</v>
      </c>
      <c r="O115" s="268">
        <f t="shared" si="20"/>
        <v>0</v>
      </c>
      <c r="P115" s="269"/>
      <c r="Q115" s="270"/>
      <c r="R115" s="218"/>
      <c r="S115" s="178">
        <v>103</v>
      </c>
      <c r="T115" s="176">
        <v>0</v>
      </c>
      <c r="U115" s="176">
        <v>0</v>
      </c>
      <c r="V115" s="177">
        <v>0</v>
      </c>
      <c r="W115" s="177">
        <v>0</v>
      </c>
      <c r="X115" s="177">
        <f t="shared" si="21"/>
        <v>0</v>
      </c>
      <c r="Y115" s="93">
        <f t="shared" si="36"/>
        <v>0</v>
      </c>
    </row>
    <row r="116" spans="1:26" ht="102.75" customHeight="1">
      <c r="A116" s="380"/>
      <c r="B116" s="382"/>
      <c r="C116" s="263" t="s">
        <v>152</v>
      </c>
      <c r="D116" s="378" t="s">
        <v>295</v>
      </c>
      <c r="E116" s="378"/>
      <c r="F116" s="271">
        <v>104</v>
      </c>
      <c r="G116" s="38">
        <v>149</v>
      </c>
      <c r="H116" s="38">
        <f>H117+H120+H123+H124</f>
        <v>145</v>
      </c>
      <c r="I116" s="38">
        <f>I117+I120+I123+I124</f>
        <v>0</v>
      </c>
      <c r="J116" s="38">
        <f>J117+J120+J123+J124</f>
        <v>145</v>
      </c>
      <c r="K116" s="272">
        <f t="shared" si="31"/>
        <v>25</v>
      </c>
      <c r="L116" s="272">
        <f t="shared" si="32"/>
        <v>90</v>
      </c>
      <c r="M116" s="272">
        <f t="shared" si="33"/>
        <v>154</v>
      </c>
      <c r="N116" s="272">
        <f t="shared" si="34"/>
        <v>178</v>
      </c>
      <c r="O116" s="268">
        <f t="shared" si="20"/>
        <v>178</v>
      </c>
      <c r="P116" s="269">
        <f>O116/J116</f>
        <v>1.2275862068965517</v>
      </c>
      <c r="Q116" s="270">
        <f>J116/G116</f>
        <v>0.9731543624161074</v>
      </c>
      <c r="R116" s="218"/>
      <c r="S116" s="178">
        <v>104</v>
      </c>
      <c r="T116" s="38">
        <f>T117+T120+T123+T124</f>
        <v>25</v>
      </c>
      <c r="U116" s="38">
        <f>U117+U120+U123+U124</f>
        <v>65</v>
      </c>
      <c r="V116" s="38">
        <f>V117+V120+V123+V124</f>
        <v>64</v>
      </c>
      <c r="W116" s="38">
        <f>W117+W120+W123+W124</f>
        <v>24</v>
      </c>
      <c r="X116" s="177">
        <f t="shared" si="21"/>
        <v>178</v>
      </c>
      <c r="Y116" s="93">
        <f t="shared" si="36"/>
        <v>0</v>
      </c>
      <c r="Z116" s="175">
        <v>211.2</v>
      </c>
    </row>
    <row r="117" spans="1:26" ht="33.75" customHeight="1">
      <c r="A117" s="380"/>
      <c r="B117" s="382"/>
      <c r="C117" s="380"/>
      <c r="D117" s="378" t="s">
        <v>214</v>
      </c>
      <c r="E117" s="378"/>
      <c r="F117" s="271">
        <v>105</v>
      </c>
      <c r="G117" s="38">
        <v>149</v>
      </c>
      <c r="H117" s="38">
        <f>H118+H119</f>
        <v>145</v>
      </c>
      <c r="I117" s="38">
        <f>I118+I119</f>
        <v>0</v>
      </c>
      <c r="J117" s="38">
        <f>J118+J119</f>
        <v>145</v>
      </c>
      <c r="K117" s="272">
        <f t="shared" si="31"/>
        <v>25</v>
      </c>
      <c r="L117" s="272">
        <f t="shared" si="32"/>
        <v>90</v>
      </c>
      <c r="M117" s="272">
        <f t="shared" si="33"/>
        <v>154</v>
      </c>
      <c r="N117" s="272">
        <f t="shared" si="34"/>
        <v>178</v>
      </c>
      <c r="O117" s="268">
        <f t="shared" si="20"/>
        <v>178</v>
      </c>
      <c r="P117" s="269">
        <f>O117/J117</f>
        <v>1.2275862068965517</v>
      </c>
      <c r="Q117" s="270">
        <f>J117/G117</f>
        <v>0.9731543624161074</v>
      </c>
      <c r="R117" s="218"/>
      <c r="S117" s="178">
        <v>105</v>
      </c>
      <c r="T117" s="38">
        <f>T118+T119</f>
        <v>25</v>
      </c>
      <c r="U117" s="38">
        <f>U118+U119</f>
        <v>65</v>
      </c>
      <c r="V117" s="38">
        <f>V118+V119</f>
        <v>64</v>
      </c>
      <c r="W117" s="38">
        <f>W118+W119</f>
        <v>24</v>
      </c>
      <c r="X117" s="177">
        <f t="shared" si="21"/>
        <v>178</v>
      </c>
      <c r="Y117" s="93">
        <f t="shared" si="36"/>
        <v>0</v>
      </c>
      <c r="Z117" s="175">
        <v>87</v>
      </c>
    </row>
    <row r="118" spans="1:26" ht="23.25" customHeight="1">
      <c r="A118" s="380"/>
      <c r="B118" s="382"/>
      <c r="C118" s="380"/>
      <c r="D118" s="267"/>
      <c r="E118" s="293" t="s">
        <v>254</v>
      </c>
      <c r="F118" s="271">
        <v>106</v>
      </c>
      <c r="G118" s="38">
        <v>84</v>
      </c>
      <c r="H118" s="38">
        <f>J118</f>
        <v>99</v>
      </c>
      <c r="I118" s="38"/>
      <c r="J118" s="42">
        <v>99</v>
      </c>
      <c r="K118" s="272">
        <f t="shared" si="31"/>
        <v>25</v>
      </c>
      <c r="L118" s="272">
        <f t="shared" si="32"/>
        <v>50</v>
      </c>
      <c r="M118" s="272">
        <f t="shared" si="33"/>
        <v>74</v>
      </c>
      <c r="N118" s="272">
        <f t="shared" si="34"/>
        <v>98</v>
      </c>
      <c r="O118" s="268">
        <f t="shared" si="20"/>
        <v>98</v>
      </c>
      <c r="P118" s="269">
        <f>O118/J118</f>
        <v>0.98989898989899</v>
      </c>
      <c r="Q118" s="270"/>
      <c r="R118" s="218"/>
      <c r="S118" s="178">
        <v>106</v>
      </c>
      <c r="T118" s="176">
        <v>25</v>
      </c>
      <c r="U118" s="176">
        <v>25</v>
      </c>
      <c r="V118" s="177">
        <v>24</v>
      </c>
      <c r="W118" s="177">
        <v>24</v>
      </c>
      <c r="X118" s="177">
        <f t="shared" si="21"/>
        <v>98</v>
      </c>
      <c r="Y118" s="93">
        <f t="shared" si="36"/>
        <v>0</v>
      </c>
      <c r="Z118" s="175">
        <v>54</v>
      </c>
    </row>
    <row r="119" spans="1:26" ht="32.25" customHeight="1">
      <c r="A119" s="380"/>
      <c r="B119" s="382"/>
      <c r="C119" s="380"/>
      <c r="D119" s="267"/>
      <c r="E119" s="293" t="s">
        <v>271</v>
      </c>
      <c r="F119" s="271">
        <v>107</v>
      </c>
      <c r="G119" s="38">
        <v>65</v>
      </c>
      <c r="H119" s="38">
        <f>J119</f>
        <v>46</v>
      </c>
      <c r="I119" s="38"/>
      <c r="J119" s="38">
        <v>46</v>
      </c>
      <c r="K119" s="272">
        <f t="shared" si="31"/>
        <v>0</v>
      </c>
      <c r="L119" s="272">
        <f t="shared" si="32"/>
        <v>40</v>
      </c>
      <c r="M119" s="272">
        <f t="shared" si="33"/>
        <v>80</v>
      </c>
      <c r="N119" s="272">
        <f t="shared" si="34"/>
        <v>80</v>
      </c>
      <c r="O119" s="268">
        <f t="shared" si="20"/>
        <v>80</v>
      </c>
      <c r="P119" s="269">
        <f>O119/J119</f>
        <v>1.7391304347826086</v>
      </c>
      <c r="Q119" s="270"/>
      <c r="R119" s="218"/>
      <c r="S119" s="178">
        <v>107</v>
      </c>
      <c r="T119" s="176">
        <v>0</v>
      </c>
      <c r="U119" s="176">
        <v>40</v>
      </c>
      <c r="V119" s="177">
        <v>40</v>
      </c>
      <c r="W119" s="177">
        <v>0</v>
      </c>
      <c r="X119" s="177">
        <f t="shared" si="21"/>
        <v>80</v>
      </c>
      <c r="Y119" s="93">
        <f t="shared" si="36"/>
        <v>0</v>
      </c>
      <c r="Z119" s="175">
        <v>33</v>
      </c>
    </row>
    <row r="120" spans="1:26" ht="59.25" customHeight="1">
      <c r="A120" s="380"/>
      <c r="B120" s="382"/>
      <c r="C120" s="380"/>
      <c r="D120" s="378" t="s">
        <v>253</v>
      </c>
      <c r="E120" s="378"/>
      <c r="F120" s="271">
        <v>108</v>
      </c>
      <c r="G120" s="38"/>
      <c r="H120" s="38">
        <f>H121+H122</f>
        <v>0</v>
      </c>
      <c r="I120" s="38">
        <f>I121+I122</f>
        <v>0</v>
      </c>
      <c r="J120" s="38"/>
      <c r="K120" s="272">
        <f t="shared" si="31"/>
        <v>0</v>
      </c>
      <c r="L120" s="272">
        <f t="shared" si="32"/>
        <v>0</v>
      </c>
      <c r="M120" s="272">
        <f t="shared" si="33"/>
        <v>0</v>
      </c>
      <c r="N120" s="272">
        <f t="shared" si="34"/>
        <v>0</v>
      </c>
      <c r="O120" s="268">
        <f t="shared" si="20"/>
        <v>0</v>
      </c>
      <c r="P120" s="269"/>
      <c r="Q120" s="270"/>
      <c r="R120" s="218"/>
      <c r="S120" s="178">
        <v>108</v>
      </c>
      <c r="T120" s="176"/>
      <c r="U120" s="176"/>
      <c r="V120" s="177"/>
      <c r="W120" s="177"/>
      <c r="X120" s="177">
        <f t="shared" si="21"/>
        <v>0</v>
      </c>
      <c r="Y120" s="93">
        <f t="shared" si="36"/>
        <v>0</v>
      </c>
      <c r="Z120" s="175">
        <v>124.2</v>
      </c>
    </row>
    <row r="121" spans="1:26" ht="21.75" customHeight="1">
      <c r="A121" s="380"/>
      <c r="B121" s="382"/>
      <c r="C121" s="380"/>
      <c r="D121" s="267"/>
      <c r="E121" s="293" t="s">
        <v>254</v>
      </c>
      <c r="F121" s="271">
        <v>109</v>
      </c>
      <c r="G121" s="38"/>
      <c r="H121" s="38">
        <f>J121</f>
        <v>0</v>
      </c>
      <c r="I121" s="38"/>
      <c r="J121" s="42"/>
      <c r="K121" s="272">
        <f t="shared" si="31"/>
        <v>0</v>
      </c>
      <c r="L121" s="272">
        <f t="shared" si="32"/>
        <v>0</v>
      </c>
      <c r="M121" s="272">
        <f t="shared" si="33"/>
        <v>0</v>
      </c>
      <c r="N121" s="272">
        <f t="shared" si="34"/>
        <v>0</v>
      </c>
      <c r="O121" s="268">
        <f t="shared" si="20"/>
        <v>0</v>
      </c>
      <c r="P121" s="269"/>
      <c r="Q121" s="270"/>
      <c r="R121" s="218"/>
      <c r="S121" s="178">
        <v>109</v>
      </c>
      <c r="T121" s="176"/>
      <c r="U121" s="176"/>
      <c r="V121" s="177"/>
      <c r="W121" s="177"/>
      <c r="X121" s="177">
        <f t="shared" si="21"/>
        <v>0</v>
      </c>
      <c r="Y121" s="93">
        <f t="shared" si="36"/>
        <v>0</v>
      </c>
      <c r="Z121" s="175">
        <v>52.2</v>
      </c>
    </row>
    <row r="122" spans="1:26" ht="30.75" customHeight="1">
      <c r="A122" s="380"/>
      <c r="B122" s="382"/>
      <c r="C122" s="380"/>
      <c r="D122" s="267"/>
      <c r="E122" s="293" t="s">
        <v>271</v>
      </c>
      <c r="F122" s="271">
        <v>110</v>
      </c>
      <c r="G122" s="38"/>
      <c r="H122" s="38">
        <f>J122</f>
        <v>0</v>
      </c>
      <c r="I122" s="38"/>
      <c r="J122" s="38"/>
      <c r="K122" s="272">
        <f t="shared" si="31"/>
        <v>0</v>
      </c>
      <c r="L122" s="272">
        <f t="shared" si="32"/>
        <v>0</v>
      </c>
      <c r="M122" s="272">
        <f t="shared" si="33"/>
        <v>0</v>
      </c>
      <c r="N122" s="272">
        <f t="shared" si="34"/>
        <v>0</v>
      </c>
      <c r="O122" s="268">
        <f t="shared" si="20"/>
        <v>0</v>
      </c>
      <c r="P122" s="269"/>
      <c r="Q122" s="270"/>
      <c r="R122" s="218"/>
      <c r="S122" s="178">
        <v>110</v>
      </c>
      <c r="T122" s="176">
        <v>0</v>
      </c>
      <c r="U122" s="176"/>
      <c r="V122" s="177">
        <v>0</v>
      </c>
      <c r="W122" s="177">
        <v>0</v>
      </c>
      <c r="X122" s="177">
        <f t="shared" si="21"/>
        <v>0</v>
      </c>
      <c r="Y122" s="93">
        <f t="shared" si="36"/>
        <v>0</v>
      </c>
      <c r="Z122" s="175">
        <v>72</v>
      </c>
    </row>
    <row r="123" spans="1:26" ht="20.25" customHeight="1">
      <c r="A123" s="380"/>
      <c r="B123" s="382"/>
      <c r="C123" s="380"/>
      <c r="D123" s="378" t="s">
        <v>212</v>
      </c>
      <c r="E123" s="378"/>
      <c r="F123" s="271">
        <v>111</v>
      </c>
      <c r="G123" s="38"/>
      <c r="H123" s="38">
        <f>J123</f>
        <v>0</v>
      </c>
      <c r="I123" s="38"/>
      <c r="J123" s="42"/>
      <c r="K123" s="272">
        <f t="shared" si="31"/>
        <v>0</v>
      </c>
      <c r="L123" s="272">
        <f t="shared" si="32"/>
        <v>0</v>
      </c>
      <c r="M123" s="272">
        <f t="shared" si="33"/>
        <v>0</v>
      </c>
      <c r="N123" s="272">
        <f t="shared" si="34"/>
        <v>0</v>
      </c>
      <c r="O123" s="268">
        <f t="shared" si="20"/>
        <v>0</v>
      </c>
      <c r="P123" s="269"/>
      <c r="Q123" s="270"/>
      <c r="R123" s="218"/>
      <c r="S123" s="178">
        <v>111</v>
      </c>
      <c r="T123" s="176"/>
      <c r="U123" s="176"/>
      <c r="V123" s="177"/>
      <c r="W123" s="177"/>
      <c r="X123" s="177">
        <f t="shared" si="21"/>
        <v>0</v>
      </c>
      <c r="Y123" s="93">
        <f t="shared" si="36"/>
        <v>0</v>
      </c>
      <c r="Z123" s="175">
        <v>0</v>
      </c>
    </row>
    <row r="124" spans="1:25" ht="42.75" customHeight="1">
      <c r="A124" s="380"/>
      <c r="B124" s="382"/>
      <c r="C124" s="263"/>
      <c r="D124" s="378" t="s">
        <v>213</v>
      </c>
      <c r="E124" s="378"/>
      <c r="F124" s="271">
        <v>112</v>
      </c>
      <c r="G124" s="38"/>
      <c r="H124" s="38">
        <f>J124</f>
        <v>0</v>
      </c>
      <c r="I124" s="38"/>
      <c r="J124" s="42">
        <v>0</v>
      </c>
      <c r="K124" s="272">
        <f t="shared" si="31"/>
        <v>0</v>
      </c>
      <c r="L124" s="272">
        <f t="shared" si="32"/>
        <v>0</v>
      </c>
      <c r="M124" s="272">
        <f t="shared" si="33"/>
        <v>0</v>
      </c>
      <c r="N124" s="272">
        <f t="shared" si="34"/>
        <v>0</v>
      </c>
      <c r="O124" s="268">
        <f t="shared" si="20"/>
        <v>0</v>
      </c>
      <c r="P124" s="269"/>
      <c r="Q124" s="270"/>
      <c r="R124" s="218"/>
      <c r="S124" s="178">
        <v>112</v>
      </c>
      <c r="T124" s="176">
        <v>0</v>
      </c>
      <c r="U124" s="176">
        <v>0</v>
      </c>
      <c r="V124" s="177">
        <v>0</v>
      </c>
      <c r="W124" s="177">
        <v>0</v>
      </c>
      <c r="X124" s="177">
        <f t="shared" si="21"/>
        <v>0</v>
      </c>
      <c r="Y124" s="93">
        <f t="shared" si="36"/>
        <v>0</v>
      </c>
    </row>
    <row r="125" spans="1:26" s="239" customFormat="1" ht="36.75" customHeight="1">
      <c r="A125" s="380"/>
      <c r="B125" s="382"/>
      <c r="C125" s="282" t="s">
        <v>153</v>
      </c>
      <c r="D125" s="387" t="s">
        <v>373</v>
      </c>
      <c r="E125" s="387"/>
      <c r="F125" s="284">
        <v>113</v>
      </c>
      <c r="G125" s="285">
        <v>479</v>
      </c>
      <c r="H125" s="38">
        <f>J125</f>
        <v>118</v>
      </c>
      <c r="I125" s="285"/>
      <c r="J125" s="285">
        <v>118</v>
      </c>
      <c r="K125" s="286">
        <f t="shared" si="31"/>
        <v>32</v>
      </c>
      <c r="L125" s="286">
        <f t="shared" si="32"/>
        <v>65</v>
      </c>
      <c r="M125" s="286">
        <f t="shared" si="33"/>
        <v>97</v>
      </c>
      <c r="N125" s="286">
        <f t="shared" si="34"/>
        <v>132</v>
      </c>
      <c r="O125" s="287">
        <f t="shared" si="20"/>
        <v>132</v>
      </c>
      <c r="P125" s="288">
        <f>O125/J125</f>
        <v>1.11864406779661</v>
      </c>
      <c r="Q125" s="289">
        <f>J125/G125</f>
        <v>0.24634655532359082</v>
      </c>
      <c r="R125" s="233"/>
      <c r="S125" s="234">
        <v>113</v>
      </c>
      <c r="T125" s="235">
        <v>32</v>
      </c>
      <c r="U125" s="235">
        <v>33</v>
      </c>
      <c r="V125" s="236">
        <v>32</v>
      </c>
      <c r="W125" s="236">
        <v>35</v>
      </c>
      <c r="X125" s="236">
        <f t="shared" si="21"/>
        <v>132</v>
      </c>
      <c r="Y125" s="237">
        <f t="shared" si="36"/>
        <v>0</v>
      </c>
      <c r="Z125" s="238">
        <v>245.161</v>
      </c>
    </row>
    <row r="126" spans="1:26" ht="78" customHeight="1">
      <c r="A126" s="380"/>
      <c r="B126" s="382"/>
      <c r="C126" s="376" t="s">
        <v>374</v>
      </c>
      <c r="D126" s="379"/>
      <c r="E126" s="377"/>
      <c r="F126" s="271">
        <v>114</v>
      </c>
      <c r="G126" s="38">
        <v>272</v>
      </c>
      <c r="H126" s="38">
        <f aca="true" t="shared" si="37" ref="H126:N126">H127+H130+H131+H132+H133+H134</f>
        <v>649</v>
      </c>
      <c r="I126" s="38">
        <f t="shared" si="37"/>
        <v>0</v>
      </c>
      <c r="J126" s="38">
        <f>J127+J130+J131+J132+J133+J134</f>
        <v>649</v>
      </c>
      <c r="K126" s="268">
        <f t="shared" si="37"/>
        <v>102</v>
      </c>
      <c r="L126" s="268">
        <f t="shared" si="37"/>
        <v>203</v>
      </c>
      <c r="M126" s="268">
        <f t="shared" si="37"/>
        <v>324</v>
      </c>
      <c r="N126" s="268">
        <f t="shared" si="37"/>
        <v>535</v>
      </c>
      <c r="O126" s="268">
        <f t="shared" si="20"/>
        <v>535</v>
      </c>
      <c r="P126" s="269">
        <f>O126/J126</f>
        <v>0.8243451463790447</v>
      </c>
      <c r="Q126" s="270">
        <f>J126/G126</f>
        <v>2.386029411764706</v>
      </c>
      <c r="R126" s="218"/>
      <c r="S126" s="178">
        <v>120</v>
      </c>
      <c r="T126" s="42">
        <f>T127+T133</f>
        <v>102</v>
      </c>
      <c r="U126" s="42">
        <f>U127+U130+U131+U132+U133+U134</f>
        <v>101</v>
      </c>
      <c r="V126" s="42">
        <f>V127+V130+V131+V132+V133+V134</f>
        <v>121</v>
      </c>
      <c r="W126" s="42">
        <f>W127+W130+W131+W132+W133+W134</f>
        <v>211</v>
      </c>
      <c r="X126" s="177">
        <f t="shared" si="21"/>
        <v>535</v>
      </c>
      <c r="Y126" s="93">
        <f t="shared" si="36"/>
        <v>0</v>
      </c>
      <c r="Z126" s="175">
        <v>415.832</v>
      </c>
    </row>
    <row r="127" spans="1:26" ht="60" customHeight="1">
      <c r="A127" s="380"/>
      <c r="B127" s="382"/>
      <c r="C127" s="263" t="s">
        <v>27</v>
      </c>
      <c r="D127" s="378" t="s">
        <v>274</v>
      </c>
      <c r="E127" s="378"/>
      <c r="F127" s="271">
        <v>115</v>
      </c>
      <c r="G127" s="38">
        <v>2</v>
      </c>
      <c r="H127" s="38">
        <f>H128+H129</f>
        <v>2</v>
      </c>
      <c r="I127" s="292">
        <f>I128+I129</f>
        <v>0</v>
      </c>
      <c r="J127" s="42">
        <f>J128+J129</f>
        <v>2</v>
      </c>
      <c r="K127" s="272">
        <f>T127</f>
        <v>2</v>
      </c>
      <c r="L127" s="272">
        <f>T127+U127</f>
        <v>3</v>
      </c>
      <c r="M127" s="272">
        <f>T127+U127+V127</f>
        <v>4</v>
      </c>
      <c r="N127" s="272">
        <f>T127+U127+V127+W127</f>
        <v>5</v>
      </c>
      <c r="O127" s="268">
        <f t="shared" si="20"/>
        <v>5</v>
      </c>
      <c r="P127" s="269"/>
      <c r="Q127" s="270"/>
      <c r="R127" s="218"/>
      <c r="S127" s="178">
        <v>121</v>
      </c>
      <c r="T127" s="176">
        <f>T128+T129</f>
        <v>2</v>
      </c>
      <c r="U127" s="176">
        <v>1</v>
      </c>
      <c r="V127" s="176">
        <v>1</v>
      </c>
      <c r="W127" s="176">
        <v>1</v>
      </c>
      <c r="X127" s="177">
        <f t="shared" si="21"/>
        <v>5</v>
      </c>
      <c r="Y127" s="93">
        <f t="shared" si="36"/>
        <v>0</v>
      </c>
      <c r="Z127" s="175">
        <v>0</v>
      </c>
    </row>
    <row r="128" spans="1:25" ht="30" customHeight="1">
      <c r="A128" s="380"/>
      <c r="B128" s="382"/>
      <c r="C128" s="263"/>
      <c r="D128" s="378" t="s">
        <v>95</v>
      </c>
      <c r="E128" s="378"/>
      <c r="F128" s="271">
        <v>116</v>
      </c>
      <c r="G128" s="38">
        <v>2</v>
      </c>
      <c r="H128" s="38">
        <f>J128</f>
        <v>2</v>
      </c>
      <c r="I128" s="38"/>
      <c r="J128" s="42">
        <v>2</v>
      </c>
      <c r="K128" s="272">
        <f>T128</f>
        <v>2</v>
      </c>
      <c r="L128" s="272">
        <f>T128+U128</f>
        <v>4</v>
      </c>
      <c r="M128" s="272">
        <f>T128+U128+V128</f>
        <v>6</v>
      </c>
      <c r="N128" s="272">
        <f>T128+U128+V128+W128</f>
        <v>8</v>
      </c>
      <c r="O128" s="268">
        <f t="shared" si="20"/>
        <v>8</v>
      </c>
      <c r="P128" s="269"/>
      <c r="Q128" s="270"/>
      <c r="R128" s="218"/>
      <c r="S128" s="178">
        <v>122</v>
      </c>
      <c r="T128" s="176">
        <v>2</v>
      </c>
      <c r="U128" s="176">
        <v>2</v>
      </c>
      <c r="V128" s="177">
        <v>2</v>
      </c>
      <c r="W128" s="177">
        <v>2</v>
      </c>
      <c r="X128" s="177">
        <f t="shared" si="21"/>
        <v>8</v>
      </c>
      <c r="Y128" s="93">
        <f t="shared" si="36"/>
        <v>0</v>
      </c>
    </row>
    <row r="129" spans="1:26" ht="17.25" customHeight="1">
      <c r="A129" s="380"/>
      <c r="B129" s="382"/>
      <c r="C129" s="263"/>
      <c r="D129" s="378" t="s">
        <v>96</v>
      </c>
      <c r="E129" s="378"/>
      <c r="F129" s="271">
        <v>117</v>
      </c>
      <c r="G129" s="38"/>
      <c r="H129" s="38">
        <f>J129</f>
        <v>0</v>
      </c>
      <c r="I129" s="38"/>
      <c r="J129" s="42">
        <v>0</v>
      </c>
      <c r="K129" s="272">
        <f>T129</f>
        <v>0</v>
      </c>
      <c r="L129" s="272">
        <f>T129+U129</f>
        <v>0</v>
      </c>
      <c r="M129" s="272">
        <f>T129+U129+V129</f>
        <v>0</v>
      </c>
      <c r="N129" s="272">
        <f>T129+U129+V129+W129</f>
        <v>0</v>
      </c>
      <c r="O129" s="268">
        <f t="shared" si="20"/>
        <v>0</v>
      </c>
      <c r="P129" s="269"/>
      <c r="Q129" s="270"/>
      <c r="R129" s="218"/>
      <c r="S129" s="178">
        <v>123</v>
      </c>
      <c r="T129" s="176"/>
      <c r="U129" s="176"/>
      <c r="V129" s="177"/>
      <c r="W129" s="177"/>
      <c r="X129" s="177">
        <f t="shared" si="21"/>
        <v>0</v>
      </c>
      <c r="Y129" s="93">
        <f t="shared" si="36"/>
        <v>0</v>
      </c>
      <c r="Z129" s="175">
        <v>0</v>
      </c>
    </row>
    <row r="130" spans="1:26" ht="32.25" customHeight="1">
      <c r="A130" s="380"/>
      <c r="B130" s="382"/>
      <c r="C130" s="263" t="s">
        <v>28</v>
      </c>
      <c r="D130" s="378" t="s">
        <v>97</v>
      </c>
      <c r="E130" s="378"/>
      <c r="F130" s="271">
        <v>118</v>
      </c>
      <c r="G130" s="38"/>
      <c r="H130" s="38">
        <f>J130</f>
        <v>0</v>
      </c>
      <c r="I130" s="38"/>
      <c r="J130" s="38">
        <f>I130</f>
        <v>0</v>
      </c>
      <c r="K130" s="272">
        <f>T130</f>
        <v>0</v>
      </c>
      <c r="L130" s="272">
        <f>T130+U130</f>
        <v>0</v>
      </c>
      <c r="M130" s="272">
        <f>T130+U130+V130</f>
        <v>0</v>
      </c>
      <c r="N130" s="272">
        <f>T130+U130+V130+W130</f>
        <v>0</v>
      </c>
      <c r="O130" s="268">
        <f t="shared" si="20"/>
        <v>0</v>
      </c>
      <c r="P130" s="269"/>
      <c r="Q130" s="270"/>
      <c r="R130" s="218"/>
      <c r="S130" s="178">
        <v>124</v>
      </c>
      <c r="T130" s="176"/>
      <c r="U130" s="176"/>
      <c r="V130" s="177"/>
      <c r="W130" s="177"/>
      <c r="X130" s="177">
        <f t="shared" si="21"/>
        <v>0</v>
      </c>
      <c r="Y130" s="93">
        <f t="shared" si="36"/>
        <v>0</v>
      </c>
      <c r="Z130" s="175">
        <v>24.224</v>
      </c>
    </row>
    <row r="131" spans="1:25" ht="45.75" customHeight="1">
      <c r="A131" s="380"/>
      <c r="B131" s="382"/>
      <c r="C131" s="263" t="s">
        <v>30</v>
      </c>
      <c r="D131" s="378" t="s">
        <v>202</v>
      </c>
      <c r="E131" s="378"/>
      <c r="F131" s="271">
        <v>119</v>
      </c>
      <c r="G131" s="38"/>
      <c r="H131" s="38"/>
      <c r="I131" s="38">
        <f>H131</f>
        <v>0</v>
      </c>
      <c r="J131" s="38">
        <f>I131</f>
        <v>0</v>
      </c>
      <c r="K131" s="272"/>
      <c r="L131" s="272"/>
      <c r="M131" s="272"/>
      <c r="N131" s="272"/>
      <c r="O131" s="268">
        <f t="shared" si="20"/>
        <v>0</v>
      </c>
      <c r="P131" s="269"/>
      <c r="Q131" s="270"/>
      <c r="R131" s="218"/>
      <c r="S131" s="178">
        <v>125</v>
      </c>
      <c r="T131" s="176"/>
      <c r="U131" s="176"/>
      <c r="V131" s="177"/>
      <c r="W131" s="177"/>
      <c r="X131" s="177">
        <f t="shared" si="21"/>
        <v>0</v>
      </c>
      <c r="Y131" s="93">
        <f t="shared" si="36"/>
        <v>0</v>
      </c>
    </row>
    <row r="132" spans="1:26" ht="19.5" customHeight="1">
      <c r="A132" s="380"/>
      <c r="B132" s="382"/>
      <c r="C132" s="263" t="s">
        <v>32</v>
      </c>
      <c r="D132" s="374" t="s">
        <v>397</v>
      </c>
      <c r="E132" s="375"/>
      <c r="F132" s="271">
        <v>120</v>
      </c>
      <c r="G132" s="38">
        <v>30</v>
      </c>
      <c r="H132" s="38">
        <f>J132</f>
        <v>10</v>
      </c>
      <c r="I132" s="38"/>
      <c r="J132" s="38">
        <v>10</v>
      </c>
      <c r="K132" s="272">
        <f>T132</f>
        <v>0</v>
      </c>
      <c r="L132" s="272">
        <f>T132+U132</f>
        <v>0</v>
      </c>
      <c r="M132" s="272">
        <f>T132+U132+V132</f>
        <v>0</v>
      </c>
      <c r="N132" s="272">
        <f>T132+U132+V132+W132</f>
        <v>60</v>
      </c>
      <c r="O132" s="268">
        <f t="shared" si="20"/>
        <v>60</v>
      </c>
      <c r="P132" s="269">
        <f>O132/J132</f>
        <v>6</v>
      </c>
      <c r="Q132" s="270"/>
      <c r="R132" s="218"/>
      <c r="S132" s="178">
        <v>70</v>
      </c>
      <c r="T132" s="176"/>
      <c r="U132" s="176"/>
      <c r="V132" s="177"/>
      <c r="W132" s="177">
        <v>60</v>
      </c>
      <c r="X132" s="177">
        <f t="shared" si="21"/>
        <v>60</v>
      </c>
      <c r="Y132" s="93">
        <f t="shared" si="36"/>
        <v>0</v>
      </c>
      <c r="Z132" s="175">
        <v>306.763</v>
      </c>
    </row>
    <row r="133" spans="1:26" ht="40.5" customHeight="1">
      <c r="A133" s="380"/>
      <c r="B133" s="382"/>
      <c r="C133" s="260" t="s">
        <v>33</v>
      </c>
      <c r="D133" s="378" t="s">
        <v>41</v>
      </c>
      <c r="E133" s="378"/>
      <c r="F133" s="271">
        <v>121</v>
      </c>
      <c r="G133" s="38">
        <v>240</v>
      </c>
      <c r="H133" s="38">
        <f>J133</f>
        <v>637</v>
      </c>
      <c r="I133" s="38"/>
      <c r="J133" s="42">
        <v>637</v>
      </c>
      <c r="K133" s="272">
        <f>T133</f>
        <v>100</v>
      </c>
      <c r="L133" s="272">
        <f>T133+U133</f>
        <v>200</v>
      </c>
      <c r="M133" s="272">
        <f>T133+U133+V133</f>
        <v>320</v>
      </c>
      <c r="N133" s="272">
        <f>T133+U133+V133+W133</f>
        <v>470</v>
      </c>
      <c r="O133" s="268">
        <f t="shared" si="20"/>
        <v>470</v>
      </c>
      <c r="P133" s="269">
        <f>O133/J133</f>
        <v>0.7378335949764521</v>
      </c>
      <c r="Q133" s="270">
        <f>J133/G133</f>
        <v>2.654166666666667</v>
      </c>
      <c r="R133" s="218"/>
      <c r="S133" s="178">
        <v>127</v>
      </c>
      <c r="T133" s="176">
        <v>100</v>
      </c>
      <c r="U133" s="176">
        <v>100</v>
      </c>
      <c r="V133" s="177">
        <v>120</v>
      </c>
      <c r="W133" s="177">
        <v>150</v>
      </c>
      <c r="X133" s="177">
        <f t="shared" si="21"/>
        <v>470</v>
      </c>
      <c r="Y133" s="93">
        <f t="shared" si="36"/>
        <v>0</v>
      </c>
      <c r="Z133" s="175">
        <v>84.845</v>
      </c>
    </row>
    <row r="134" spans="1:26" ht="69.75" customHeight="1">
      <c r="A134" s="380"/>
      <c r="B134" s="383"/>
      <c r="C134" s="245" t="s">
        <v>227</v>
      </c>
      <c r="D134" s="396" t="s">
        <v>375</v>
      </c>
      <c r="E134" s="397"/>
      <c r="F134" s="271">
        <v>122</v>
      </c>
      <c r="G134" s="38"/>
      <c r="H134" s="38">
        <f>H135+H136+H137+H138</f>
        <v>0</v>
      </c>
      <c r="I134" s="38">
        <f aca="true" t="shared" si="38" ref="I134:N134">I135-I138</f>
        <v>0</v>
      </c>
      <c r="J134" s="38">
        <f>J135+J136+J137+J138</f>
        <v>0</v>
      </c>
      <c r="K134" s="268">
        <f t="shared" si="38"/>
        <v>0</v>
      </c>
      <c r="L134" s="268">
        <f t="shared" si="38"/>
        <v>0</v>
      </c>
      <c r="M134" s="268">
        <f t="shared" si="38"/>
        <v>0</v>
      </c>
      <c r="N134" s="268">
        <f t="shared" si="38"/>
        <v>0</v>
      </c>
      <c r="O134" s="268">
        <f t="shared" si="20"/>
        <v>0</v>
      </c>
      <c r="P134" s="269">
        <v>0</v>
      </c>
      <c r="Q134" s="270"/>
      <c r="R134" s="218"/>
      <c r="S134" s="178">
        <v>128</v>
      </c>
      <c r="T134" s="42">
        <f>T135-T138</f>
        <v>0</v>
      </c>
      <c r="U134" s="42">
        <f>U135-U138</f>
        <v>0</v>
      </c>
      <c r="V134" s="42">
        <f>V135-V138</f>
        <v>0</v>
      </c>
      <c r="W134" s="42">
        <f>W135-W138</f>
        <v>0</v>
      </c>
      <c r="X134" s="177">
        <f t="shared" si="21"/>
        <v>0</v>
      </c>
      <c r="Y134" s="93">
        <f t="shared" si="36"/>
        <v>0</v>
      </c>
      <c r="Z134" s="175">
        <v>0</v>
      </c>
    </row>
    <row r="135" spans="1:26" ht="48" customHeight="1">
      <c r="A135" s="380"/>
      <c r="B135" s="263"/>
      <c r="C135" s="263"/>
      <c r="D135" s="295" t="s">
        <v>130</v>
      </c>
      <c r="E135" s="296" t="s">
        <v>281</v>
      </c>
      <c r="F135" s="271">
        <v>123</v>
      </c>
      <c r="G135" s="38"/>
      <c r="H135" s="38">
        <f>J135</f>
        <v>0</v>
      </c>
      <c r="I135" s="38"/>
      <c r="J135" s="38">
        <v>0</v>
      </c>
      <c r="K135" s="272">
        <f>K136+K137</f>
        <v>0</v>
      </c>
      <c r="L135" s="272">
        <f>L136+L137</f>
        <v>0</v>
      </c>
      <c r="M135" s="272"/>
      <c r="N135" s="272"/>
      <c r="O135" s="268">
        <f t="shared" si="20"/>
        <v>0</v>
      </c>
      <c r="P135" s="269">
        <v>0</v>
      </c>
      <c r="Q135" s="270"/>
      <c r="R135" s="218"/>
      <c r="S135" s="178">
        <v>129</v>
      </c>
      <c r="T135" s="176"/>
      <c r="U135" s="176"/>
      <c r="V135" s="177"/>
      <c r="W135" s="177"/>
      <c r="X135" s="177">
        <f t="shared" si="21"/>
        <v>0</v>
      </c>
      <c r="Y135" s="93">
        <f t="shared" si="36"/>
        <v>0</v>
      </c>
      <c r="Z135" s="175">
        <v>0</v>
      </c>
    </row>
    <row r="136" spans="1:25" ht="42.75" customHeight="1">
      <c r="A136" s="380"/>
      <c r="B136" s="263"/>
      <c r="D136" s="295" t="s">
        <v>272</v>
      </c>
      <c r="E136" s="293" t="s">
        <v>282</v>
      </c>
      <c r="F136" s="271">
        <v>124</v>
      </c>
      <c r="G136" s="38"/>
      <c r="H136" s="38">
        <f aca="true" t="shared" si="39" ref="H136:H142">J136</f>
        <v>0</v>
      </c>
      <c r="I136" s="38"/>
      <c r="J136" s="38"/>
      <c r="K136" s="272">
        <f>T136</f>
        <v>0</v>
      </c>
      <c r="L136" s="272">
        <f>T136+U136</f>
        <v>0</v>
      </c>
      <c r="M136" s="272">
        <f>T136+U136+V136</f>
        <v>0</v>
      </c>
      <c r="N136" s="272">
        <f>T136+U136+V136+W136</f>
        <v>0</v>
      </c>
      <c r="O136" s="268">
        <f aca="true" t="shared" si="40" ref="O136:O184">N136</f>
        <v>0</v>
      </c>
      <c r="P136" s="269"/>
      <c r="Q136" s="270"/>
      <c r="R136" s="218"/>
      <c r="S136" s="178">
        <v>130</v>
      </c>
      <c r="T136" s="176"/>
      <c r="U136" s="176"/>
      <c r="V136" s="177"/>
      <c r="W136" s="177"/>
      <c r="X136" s="177">
        <f t="shared" si="21"/>
        <v>0</v>
      </c>
      <c r="Y136" s="93">
        <f t="shared" si="36"/>
        <v>0</v>
      </c>
    </row>
    <row r="137" spans="1:25" ht="47.25" customHeight="1">
      <c r="A137" s="380"/>
      <c r="B137" s="263"/>
      <c r="D137" s="295" t="s">
        <v>298</v>
      </c>
      <c r="E137" s="297" t="s">
        <v>305</v>
      </c>
      <c r="F137" s="271">
        <v>125</v>
      </c>
      <c r="G137" s="38"/>
      <c r="H137" s="38">
        <f t="shared" si="39"/>
        <v>0</v>
      </c>
      <c r="I137" s="38"/>
      <c r="J137" s="42">
        <v>0</v>
      </c>
      <c r="K137" s="272"/>
      <c r="L137" s="272"/>
      <c r="M137" s="272"/>
      <c r="N137" s="272"/>
      <c r="O137" s="268">
        <f t="shared" si="40"/>
        <v>0</v>
      </c>
      <c r="P137" s="269"/>
      <c r="Q137" s="270"/>
      <c r="R137" s="218"/>
      <c r="S137" s="178"/>
      <c r="T137" s="176"/>
      <c r="U137" s="176"/>
      <c r="V137" s="177"/>
      <c r="W137" s="177"/>
      <c r="X137" s="177">
        <f t="shared" si="21"/>
        <v>0</v>
      </c>
      <c r="Y137" s="93">
        <f t="shared" si="36"/>
        <v>0</v>
      </c>
    </row>
    <row r="138" spans="1:26" ht="91.5" customHeight="1">
      <c r="A138" s="380"/>
      <c r="B138" s="263"/>
      <c r="D138" s="295" t="s">
        <v>205</v>
      </c>
      <c r="E138" s="296" t="s">
        <v>211</v>
      </c>
      <c r="F138" s="271">
        <v>126</v>
      </c>
      <c r="G138" s="38"/>
      <c r="H138" s="38">
        <f t="shared" si="39"/>
        <v>0</v>
      </c>
      <c r="I138" s="38"/>
      <c r="J138" s="38"/>
      <c r="K138" s="272">
        <f>K139</f>
        <v>0</v>
      </c>
      <c r="L138" s="272">
        <f>L139</f>
        <v>0</v>
      </c>
      <c r="M138" s="272">
        <f>M139</f>
        <v>0</v>
      </c>
      <c r="N138" s="272">
        <f>N139</f>
        <v>0</v>
      </c>
      <c r="O138" s="268">
        <f t="shared" si="40"/>
        <v>0</v>
      </c>
      <c r="P138" s="269"/>
      <c r="Q138" s="270"/>
      <c r="R138" s="218"/>
      <c r="S138" s="178">
        <v>131</v>
      </c>
      <c r="T138" s="176">
        <f>T139</f>
        <v>0</v>
      </c>
      <c r="U138" s="176">
        <f>U139</f>
        <v>0</v>
      </c>
      <c r="V138" s="176">
        <f>V139</f>
        <v>0</v>
      </c>
      <c r="W138" s="176">
        <f>W139</f>
        <v>0</v>
      </c>
      <c r="X138" s="177">
        <f aca="true" t="shared" si="41" ref="X138:X184">SUM(T138:W138)</f>
        <v>0</v>
      </c>
      <c r="Y138" s="93">
        <f t="shared" si="36"/>
        <v>0</v>
      </c>
      <c r="Z138" s="175">
        <v>0</v>
      </c>
    </row>
    <row r="139" spans="1:26" ht="60.75" customHeight="1">
      <c r="A139" s="380"/>
      <c r="B139" s="263"/>
      <c r="C139" s="263"/>
      <c r="D139" s="267" t="s">
        <v>206</v>
      </c>
      <c r="E139" s="267" t="s">
        <v>376</v>
      </c>
      <c r="F139" s="271">
        <v>127</v>
      </c>
      <c r="G139" s="38"/>
      <c r="H139" s="38">
        <f t="shared" si="39"/>
        <v>0</v>
      </c>
      <c r="I139" s="38">
        <f aca="true" t="shared" si="42" ref="I139:N139">I140+I141+I142</f>
        <v>0</v>
      </c>
      <c r="J139" s="38">
        <f t="shared" si="42"/>
        <v>0</v>
      </c>
      <c r="K139" s="272">
        <f t="shared" si="42"/>
        <v>0</v>
      </c>
      <c r="L139" s="272">
        <f t="shared" si="42"/>
        <v>0</v>
      </c>
      <c r="M139" s="272">
        <f t="shared" si="42"/>
        <v>0</v>
      </c>
      <c r="N139" s="272">
        <f t="shared" si="42"/>
        <v>0</v>
      </c>
      <c r="O139" s="268">
        <f t="shared" si="40"/>
        <v>0</v>
      </c>
      <c r="P139" s="269"/>
      <c r="Q139" s="270"/>
      <c r="R139" s="218"/>
      <c r="S139" s="178">
        <v>132</v>
      </c>
      <c r="T139" s="38">
        <f>T140+T141+T142</f>
        <v>0</v>
      </c>
      <c r="U139" s="38">
        <f>U140+U141+U142</f>
        <v>0</v>
      </c>
      <c r="V139" s="38">
        <f>V140+V141+V142</f>
        <v>0</v>
      </c>
      <c r="W139" s="38">
        <f>W140+W141+W142</f>
        <v>0</v>
      </c>
      <c r="X139" s="177">
        <f t="shared" si="41"/>
        <v>0</v>
      </c>
      <c r="Y139" s="93">
        <f t="shared" si="36"/>
        <v>0</v>
      </c>
      <c r="Z139" s="175">
        <v>0</v>
      </c>
    </row>
    <row r="140" spans="1:25" ht="35.25" customHeight="1">
      <c r="A140" s="380"/>
      <c r="B140" s="263"/>
      <c r="C140" s="263"/>
      <c r="D140" s="267"/>
      <c r="E140" s="267" t="s">
        <v>221</v>
      </c>
      <c r="F140" s="271">
        <v>128</v>
      </c>
      <c r="G140" s="38"/>
      <c r="H140" s="38">
        <f t="shared" si="39"/>
        <v>0</v>
      </c>
      <c r="I140" s="38"/>
      <c r="J140" s="38">
        <f>I140</f>
        <v>0</v>
      </c>
      <c r="K140" s="272">
        <f>T140</f>
        <v>0</v>
      </c>
      <c r="L140" s="272">
        <f>T140+U140</f>
        <v>0</v>
      </c>
      <c r="M140" s="272">
        <f>T140+U140+V140</f>
        <v>0</v>
      </c>
      <c r="N140" s="272">
        <f>T140+U140+V140+W140</f>
        <v>0</v>
      </c>
      <c r="O140" s="268">
        <f t="shared" si="40"/>
        <v>0</v>
      </c>
      <c r="P140" s="269"/>
      <c r="Q140" s="270"/>
      <c r="R140" s="218"/>
      <c r="S140" s="178">
        <v>133</v>
      </c>
      <c r="T140" s="176"/>
      <c r="U140" s="176"/>
      <c r="V140" s="177"/>
      <c r="W140" s="177"/>
      <c r="X140" s="177">
        <f t="shared" si="41"/>
        <v>0</v>
      </c>
      <c r="Y140" s="93">
        <f t="shared" si="36"/>
        <v>0</v>
      </c>
    </row>
    <row r="141" spans="1:26" ht="57.75" customHeight="1">
      <c r="A141" s="380"/>
      <c r="B141" s="263"/>
      <c r="C141" s="263"/>
      <c r="D141" s="267"/>
      <c r="E141" s="267" t="s">
        <v>222</v>
      </c>
      <c r="F141" s="271">
        <v>129</v>
      </c>
      <c r="G141" s="38"/>
      <c r="H141" s="38">
        <f t="shared" si="39"/>
        <v>0</v>
      </c>
      <c r="I141" s="38"/>
      <c r="J141" s="38">
        <f>I141</f>
        <v>0</v>
      </c>
      <c r="K141" s="272">
        <f>T141</f>
        <v>0</v>
      </c>
      <c r="L141" s="272">
        <f>T141+U141</f>
        <v>0</v>
      </c>
      <c r="M141" s="272">
        <f>T141+U141+V141</f>
        <v>0</v>
      </c>
      <c r="N141" s="272">
        <f>T141+U141+V141+W141</f>
        <v>0</v>
      </c>
      <c r="O141" s="268">
        <f t="shared" si="40"/>
        <v>0</v>
      </c>
      <c r="P141" s="269"/>
      <c r="Q141" s="270"/>
      <c r="R141" s="218"/>
      <c r="S141" s="178">
        <v>134</v>
      </c>
      <c r="T141" s="176"/>
      <c r="U141" s="176"/>
      <c r="V141" s="177"/>
      <c r="W141" s="177"/>
      <c r="X141" s="177">
        <f t="shared" si="41"/>
        <v>0</v>
      </c>
      <c r="Y141" s="93">
        <f t="shared" si="36"/>
        <v>0</v>
      </c>
      <c r="Z141" s="175">
        <v>0</v>
      </c>
    </row>
    <row r="142" spans="1:25" ht="27.75" customHeight="1">
      <c r="A142" s="380"/>
      <c r="B142" s="263"/>
      <c r="C142" s="263"/>
      <c r="D142" s="267"/>
      <c r="E142" s="275" t="s">
        <v>223</v>
      </c>
      <c r="F142" s="271">
        <v>130</v>
      </c>
      <c r="G142" s="38"/>
      <c r="H142" s="38">
        <f t="shared" si="39"/>
        <v>0</v>
      </c>
      <c r="I142" s="38"/>
      <c r="J142" s="42">
        <v>0</v>
      </c>
      <c r="K142" s="272"/>
      <c r="L142" s="272"/>
      <c r="M142" s="272"/>
      <c r="N142" s="272"/>
      <c r="O142" s="268">
        <f t="shared" si="40"/>
        <v>0</v>
      </c>
      <c r="P142" s="269"/>
      <c r="Q142" s="270"/>
      <c r="R142" s="218"/>
      <c r="S142" s="178">
        <v>135</v>
      </c>
      <c r="T142" s="176"/>
      <c r="U142" s="176"/>
      <c r="V142" s="177"/>
      <c r="W142" s="177"/>
      <c r="X142" s="177">
        <f t="shared" si="41"/>
        <v>0</v>
      </c>
      <c r="Y142" s="93">
        <f t="shared" si="36"/>
        <v>0</v>
      </c>
    </row>
    <row r="143" spans="1:25" ht="45.75" customHeight="1">
      <c r="A143" s="380"/>
      <c r="B143" s="263">
        <v>2</v>
      </c>
      <c r="C143" s="263"/>
      <c r="D143" s="378" t="s">
        <v>377</v>
      </c>
      <c r="E143" s="378"/>
      <c r="F143" s="271">
        <v>131</v>
      </c>
      <c r="G143" s="42"/>
      <c r="H143" s="42">
        <f aca="true" t="shared" si="43" ref="H143:N143">H144+H147+H150</f>
        <v>0</v>
      </c>
      <c r="I143" s="42">
        <f t="shared" si="43"/>
        <v>0</v>
      </c>
      <c r="J143" s="42">
        <f t="shared" si="43"/>
        <v>0</v>
      </c>
      <c r="K143" s="272">
        <f t="shared" si="43"/>
        <v>0</v>
      </c>
      <c r="L143" s="272">
        <f t="shared" si="43"/>
        <v>0</v>
      </c>
      <c r="M143" s="272">
        <f t="shared" si="43"/>
        <v>0</v>
      </c>
      <c r="N143" s="272">
        <f t="shared" si="43"/>
        <v>0</v>
      </c>
      <c r="O143" s="268">
        <f t="shared" si="40"/>
        <v>0</v>
      </c>
      <c r="P143" s="269"/>
      <c r="Q143" s="270"/>
      <c r="R143" s="218"/>
      <c r="S143" s="178">
        <v>136</v>
      </c>
      <c r="T143" s="38">
        <f>T144+T147+T150</f>
        <v>0</v>
      </c>
      <c r="U143" s="38">
        <f>U144+U147+U150</f>
        <v>0</v>
      </c>
      <c r="V143" s="38">
        <f>V144+V147+V150</f>
        <v>0</v>
      </c>
      <c r="W143" s="38">
        <f>W144+W147+W150</f>
        <v>0</v>
      </c>
      <c r="X143" s="177">
        <f t="shared" si="41"/>
        <v>0</v>
      </c>
      <c r="Y143" s="93">
        <f t="shared" si="36"/>
        <v>0</v>
      </c>
    </row>
    <row r="144" spans="1:25" ht="31.5" customHeight="1">
      <c r="A144" s="380"/>
      <c r="B144" s="380"/>
      <c r="C144" s="263" t="s">
        <v>27</v>
      </c>
      <c r="D144" s="378" t="s">
        <v>378</v>
      </c>
      <c r="E144" s="378"/>
      <c r="F144" s="271">
        <v>132</v>
      </c>
      <c r="G144" s="38"/>
      <c r="H144" s="38">
        <f>H145+H146</f>
        <v>0</v>
      </c>
      <c r="I144" s="38">
        <f>I145+I146</f>
        <v>0</v>
      </c>
      <c r="J144" s="42">
        <v>0</v>
      </c>
      <c r="K144" s="272">
        <v>0</v>
      </c>
      <c r="L144" s="272">
        <v>0</v>
      </c>
      <c r="M144" s="272">
        <v>0</v>
      </c>
      <c r="N144" s="272">
        <v>0</v>
      </c>
      <c r="O144" s="268">
        <f t="shared" si="40"/>
        <v>0</v>
      </c>
      <c r="P144" s="269"/>
      <c r="Q144" s="270"/>
      <c r="R144" s="218"/>
      <c r="S144" s="178">
        <v>137</v>
      </c>
      <c r="T144" s="176"/>
      <c r="U144" s="176"/>
      <c r="V144" s="177"/>
      <c r="W144" s="177"/>
      <c r="X144" s="177">
        <f t="shared" si="41"/>
        <v>0</v>
      </c>
      <c r="Y144" s="93">
        <f t="shared" si="36"/>
        <v>0</v>
      </c>
    </row>
    <row r="145" spans="1:25" ht="31.5" customHeight="1">
      <c r="A145" s="380"/>
      <c r="B145" s="380"/>
      <c r="C145" s="263"/>
      <c r="D145" s="267" t="s">
        <v>155</v>
      </c>
      <c r="E145" s="267" t="s">
        <v>157</v>
      </c>
      <c r="F145" s="271">
        <v>133</v>
      </c>
      <c r="G145" s="38"/>
      <c r="H145" s="38">
        <f>J145</f>
        <v>0</v>
      </c>
      <c r="I145" s="38"/>
      <c r="J145" s="42">
        <v>0</v>
      </c>
      <c r="K145" s="272"/>
      <c r="L145" s="272"/>
      <c r="M145" s="272"/>
      <c r="N145" s="272"/>
      <c r="O145" s="268">
        <f t="shared" si="40"/>
        <v>0</v>
      </c>
      <c r="P145" s="269"/>
      <c r="Q145" s="270"/>
      <c r="R145" s="218"/>
      <c r="S145" s="178">
        <v>138</v>
      </c>
      <c r="T145" s="176"/>
      <c r="U145" s="176"/>
      <c r="V145" s="177"/>
      <c r="W145" s="177"/>
      <c r="X145" s="177">
        <f t="shared" si="41"/>
        <v>0</v>
      </c>
      <c r="Y145" s="93">
        <f t="shared" si="36"/>
        <v>0</v>
      </c>
    </row>
    <row r="146" spans="1:25" ht="45" customHeight="1">
      <c r="A146" s="380"/>
      <c r="B146" s="380"/>
      <c r="C146" s="263"/>
      <c r="D146" s="267" t="s">
        <v>156</v>
      </c>
      <c r="E146" s="267" t="s">
        <v>158</v>
      </c>
      <c r="F146" s="271">
        <v>134</v>
      </c>
      <c r="G146" s="38"/>
      <c r="H146" s="38">
        <f>J146</f>
        <v>0</v>
      </c>
      <c r="I146" s="38"/>
      <c r="J146" s="42">
        <v>0</v>
      </c>
      <c r="K146" s="272"/>
      <c r="L146" s="272"/>
      <c r="M146" s="272"/>
      <c r="N146" s="272"/>
      <c r="O146" s="268">
        <f t="shared" si="40"/>
        <v>0</v>
      </c>
      <c r="P146" s="269"/>
      <c r="Q146" s="270"/>
      <c r="R146" s="218"/>
      <c r="S146" s="178">
        <v>139</v>
      </c>
      <c r="T146" s="176"/>
      <c r="U146" s="176"/>
      <c r="V146" s="177"/>
      <c r="W146" s="177"/>
      <c r="X146" s="177">
        <f t="shared" si="41"/>
        <v>0</v>
      </c>
      <c r="Y146" s="93">
        <f t="shared" si="36"/>
        <v>0</v>
      </c>
    </row>
    <row r="147" spans="1:25" ht="34.5" customHeight="1">
      <c r="A147" s="380"/>
      <c r="B147" s="380"/>
      <c r="C147" s="263" t="s">
        <v>28</v>
      </c>
      <c r="D147" s="378" t="s">
        <v>379</v>
      </c>
      <c r="E147" s="378"/>
      <c r="F147" s="271">
        <v>135</v>
      </c>
      <c r="G147" s="38"/>
      <c r="H147" s="38">
        <f>H148+H149</f>
        <v>0</v>
      </c>
      <c r="I147" s="38"/>
      <c r="J147" s="42"/>
      <c r="K147" s="272"/>
      <c r="L147" s="272"/>
      <c r="M147" s="272"/>
      <c r="N147" s="272"/>
      <c r="O147" s="268">
        <f t="shared" si="40"/>
        <v>0</v>
      </c>
      <c r="P147" s="269"/>
      <c r="Q147" s="270"/>
      <c r="R147" s="218"/>
      <c r="S147" s="178">
        <v>140</v>
      </c>
      <c r="T147" s="176"/>
      <c r="U147" s="176"/>
      <c r="V147" s="177"/>
      <c r="W147" s="177"/>
      <c r="X147" s="177">
        <f t="shared" si="41"/>
        <v>0</v>
      </c>
      <c r="Y147" s="93">
        <f t="shared" si="36"/>
        <v>0</v>
      </c>
    </row>
    <row r="148" spans="1:25" ht="27.75" customHeight="1">
      <c r="A148" s="380"/>
      <c r="B148" s="380"/>
      <c r="C148" s="263"/>
      <c r="D148" s="267" t="s">
        <v>75</v>
      </c>
      <c r="E148" s="267" t="s">
        <v>157</v>
      </c>
      <c r="F148" s="271">
        <v>136</v>
      </c>
      <c r="G148" s="38"/>
      <c r="H148" s="38">
        <f>J148</f>
        <v>0</v>
      </c>
      <c r="I148" s="38"/>
      <c r="J148" s="42">
        <v>0</v>
      </c>
      <c r="K148" s="272"/>
      <c r="L148" s="272"/>
      <c r="M148" s="272"/>
      <c r="N148" s="272"/>
      <c r="O148" s="268">
        <f t="shared" si="40"/>
        <v>0</v>
      </c>
      <c r="P148" s="269"/>
      <c r="Q148" s="270"/>
      <c r="R148" s="218"/>
      <c r="S148" s="178">
        <v>141</v>
      </c>
      <c r="T148" s="176"/>
      <c r="U148" s="176"/>
      <c r="V148" s="177"/>
      <c r="W148" s="177"/>
      <c r="X148" s="177">
        <f t="shared" si="41"/>
        <v>0</v>
      </c>
      <c r="Y148" s="93">
        <f t="shared" si="36"/>
        <v>0</v>
      </c>
    </row>
    <row r="149" spans="1:25" ht="47.25" customHeight="1">
      <c r="A149" s="380"/>
      <c r="B149" s="380"/>
      <c r="C149" s="263"/>
      <c r="D149" s="267" t="s">
        <v>77</v>
      </c>
      <c r="E149" s="267" t="s">
        <v>158</v>
      </c>
      <c r="F149" s="271">
        <v>137</v>
      </c>
      <c r="G149" s="38"/>
      <c r="H149" s="38">
        <f>J149</f>
        <v>0</v>
      </c>
      <c r="I149" s="38"/>
      <c r="J149" s="42">
        <v>0</v>
      </c>
      <c r="K149" s="272"/>
      <c r="L149" s="272"/>
      <c r="M149" s="272"/>
      <c r="N149" s="272"/>
      <c r="O149" s="268">
        <f t="shared" si="40"/>
        <v>0</v>
      </c>
      <c r="P149" s="269"/>
      <c r="Q149" s="270"/>
      <c r="R149" s="218"/>
      <c r="S149" s="178">
        <v>142</v>
      </c>
      <c r="T149" s="176"/>
      <c r="U149" s="176"/>
      <c r="V149" s="177"/>
      <c r="W149" s="177"/>
      <c r="X149" s="177">
        <f t="shared" si="41"/>
        <v>0</v>
      </c>
      <c r="Y149" s="93">
        <f t="shared" si="36"/>
        <v>0</v>
      </c>
    </row>
    <row r="150" spans="1:25" ht="21.75" customHeight="1">
      <c r="A150" s="380"/>
      <c r="B150" s="380"/>
      <c r="C150" s="263" t="s">
        <v>30</v>
      </c>
      <c r="D150" s="378" t="s">
        <v>44</v>
      </c>
      <c r="E150" s="378"/>
      <c r="F150" s="271">
        <v>138</v>
      </c>
      <c r="G150" s="38"/>
      <c r="H150" s="38">
        <f>J150</f>
        <v>0</v>
      </c>
      <c r="I150" s="38"/>
      <c r="J150" s="42">
        <v>0</v>
      </c>
      <c r="K150" s="272"/>
      <c r="L150" s="272"/>
      <c r="M150" s="272"/>
      <c r="N150" s="272"/>
      <c r="O150" s="268">
        <f t="shared" si="40"/>
        <v>0</v>
      </c>
      <c r="P150" s="269"/>
      <c r="Q150" s="270"/>
      <c r="R150" s="218"/>
      <c r="S150" s="178">
        <v>143</v>
      </c>
      <c r="T150" s="176"/>
      <c r="U150" s="176"/>
      <c r="V150" s="177"/>
      <c r="W150" s="177"/>
      <c r="X150" s="177">
        <f t="shared" si="41"/>
        <v>0</v>
      </c>
      <c r="Y150" s="93">
        <f t="shared" si="36"/>
        <v>0</v>
      </c>
    </row>
    <row r="151" spans="1:25" ht="24" customHeight="1">
      <c r="A151" s="380"/>
      <c r="B151" s="263">
        <v>3</v>
      </c>
      <c r="C151" s="263"/>
      <c r="D151" s="378" t="s">
        <v>9</v>
      </c>
      <c r="E151" s="378"/>
      <c r="F151" s="271">
        <v>139</v>
      </c>
      <c r="G151" s="42"/>
      <c r="H151" s="42">
        <f>J151</f>
        <v>0</v>
      </c>
      <c r="I151" s="42"/>
      <c r="J151" s="42">
        <v>0</v>
      </c>
      <c r="K151" s="272"/>
      <c r="L151" s="272"/>
      <c r="M151" s="272"/>
      <c r="N151" s="272"/>
      <c r="O151" s="268">
        <f t="shared" si="40"/>
        <v>0</v>
      </c>
      <c r="P151" s="269"/>
      <c r="Q151" s="270"/>
      <c r="R151" s="218"/>
      <c r="S151" s="178">
        <v>144</v>
      </c>
      <c r="T151" s="176"/>
      <c r="U151" s="176"/>
      <c r="V151" s="177"/>
      <c r="W151" s="177"/>
      <c r="X151" s="177">
        <f t="shared" si="41"/>
        <v>0</v>
      </c>
      <c r="Y151" s="93">
        <f t="shared" si="36"/>
        <v>0</v>
      </c>
    </row>
    <row r="152" spans="1:26" s="230" customFormat="1" ht="48" customHeight="1">
      <c r="A152" s="298" t="s">
        <v>19</v>
      </c>
      <c r="B152" s="298"/>
      <c r="C152" s="298"/>
      <c r="D152" s="388" t="s">
        <v>273</v>
      </c>
      <c r="E152" s="388"/>
      <c r="F152" s="271">
        <v>140</v>
      </c>
      <c r="G152" s="225">
        <v>520</v>
      </c>
      <c r="H152" s="225">
        <f aca="true" t="shared" si="44" ref="H152:N152">H13-H41</f>
        <v>258</v>
      </c>
      <c r="I152" s="225"/>
      <c r="J152" s="225">
        <f t="shared" si="44"/>
        <v>275</v>
      </c>
      <c r="K152" s="225">
        <f t="shared" si="44"/>
        <v>-75</v>
      </c>
      <c r="L152" s="225">
        <f t="shared" si="44"/>
        <v>-129</v>
      </c>
      <c r="M152" s="225">
        <f t="shared" si="44"/>
        <v>101</v>
      </c>
      <c r="N152" s="225">
        <f t="shared" si="44"/>
        <v>93</v>
      </c>
      <c r="O152" s="225">
        <f t="shared" si="40"/>
        <v>93</v>
      </c>
      <c r="P152" s="269">
        <f>O152/J152</f>
        <v>0.3381818181818182</v>
      </c>
      <c r="Q152" s="299">
        <f>J152/G152</f>
        <v>0.5288461538461539</v>
      </c>
      <c r="R152" s="226"/>
      <c r="S152" s="227">
        <v>145</v>
      </c>
      <c r="T152" s="225">
        <f>T13-T41</f>
        <v>-75</v>
      </c>
      <c r="U152" s="225">
        <f>U13-U41</f>
        <v>-54</v>
      </c>
      <c r="V152" s="225">
        <f>V13-V41</f>
        <v>230</v>
      </c>
      <c r="W152" s="225">
        <f>W13-W41</f>
        <v>-8</v>
      </c>
      <c r="X152" s="228">
        <f t="shared" si="41"/>
        <v>93</v>
      </c>
      <c r="Y152" s="229">
        <f t="shared" si="36"/>
        <v>-17</v>
      </c>
      <c r="Z152" s="231">
        <v>544.7020000000002</v>
      </c>
    </row>
    <row r="153" spans="1:25" ht="18" customHeight="1">
      <c r="A153" s="279"/>
      <c r="B153" s="279"/>
      <c r="C153" s="279"/>
      <c r="D153" s="300"/>
      <c r="E153" s="300" t="s">
        <v>285</v>
      </c>
      <c r="F153" s="271">
        <v>141</v>
      </c>
      <c r="G153" s="301">
        <v>32</v>
      </c>
      <c r="H153" s="301">
        <f>J153</f>
        <v>0</v>
      </c>
      <c r="I153" s="301"/>
      <c r="J153" s="42">
        <v>0</v>
      </c>
      <c r="K153" s="302">
        <f>T153</f>
        <v>2</v>
      </c>
      <c r="L153" s="302">
        <f>T153+U153</f>
        <v>4</v>
      </c>
      <c r="M153" s="302">
        <f>T153+U153+V153</f>
        <v>6</v>
      </c>
      <c r="N153" s="302">
        <f>T153+U153+V153+W153</f>
        <v>8</v>
      </c>
      <c r="O153" s="268">
        <f>X153</f>
        <v>8</v>
      </c>
      <c r="P153" s="269"/>
      <c r="Q153" s="276"/>
      <c r="R153" s="219"/>
      <c r="S153" s="178">
        <v>146</v>
      </c>
      <c r="T153" s="176">
        <v>2</v>
      </c>
      <c r="U153" s="176">
        <v>2</v>
      </c>
      <c r="V153" s="177">
        <v>2</v>
      </c>
      <c r="W153" s="177">
        <v>2</v>
      </c>
      <c r="X153" s="177">
        <f t="shared" si="41"/>
        <v>8</v>
      </c>
      <c r="Y153" s="93">
        <f t="shared" si="36"/>
        <v>0</v>
      </c>
    </row>
    <row r="154" spans="1:25" ht="15.75" customHeight="1">
      <c r="A154" s="279"/>
      <c r="B154" s="279"/>
      <c r="C154" s="279"/>
      <c r="D154" s="300"/>
      <c r="E154" s="300" t="s">
        <v>154</v>
      </c>
      <c r="F154" s="271">
        <v>142</v>
      </c>
      <c r="G154" s="301">
        <v>50</v>
      </c>
      <c r="H154" s="301">
        <f>J154</f>
        <v>14</v>
      </c>
      <c r="I154" s="301"/>
      <c r="J154" s="42">
        <v>14</v>
      </c>
      <c r="K154" s="302">
        <f>T154</f>
        <v>3</v>
      </c>
      <c r="L154" s="302">
        <f>T154+U154</f>
        <v>5</v>
      </c>
      <c r="M154" s="302">
        <f>T154+U154+V154</f>
        <v>8</v>
      </c>
      <c r="N154" s="302">
        <f>T154+U154+V154+W154</f>
        <v>11</v>
      </c>
      <c r="O154" s="268">
        <f>X154</f>
        <v>11</v>
      </c>
      <c r="P154" s="269"/>
      <c r="Q154" s="276"/>
      <c r="R154" s="219"/>
      <c r="S154" s="178">
        <v>147</v>
      </c>
      <c r="T154" s="176">
        <v>3</v>
      </c>
      <c r="U154" s="176">
        <v>2</v>
      </c>
      <c r="V154" s="177">
        <v>3</v>
      </c>
      <c r="W154" s="177">
        <v>3</v>
      </c>
      <c r="X154" s="177">
        <f t="shared" si="41"/>
        <v>11</v>
      </c>
      <c r="Y154" s="93">
        <f t="shared" si="36"/>
        <v>0</v>
      </c>
    </row>
    <row r="155" spans="1:113" s="30" customFormat="1" ht="19.5" customHeight="1">
      <c r="A155" s="303" t="s">
        <v>20</v>
      </c>
      <c r="B155" s="53"/>
      <c r="C155" s="53"/>
      <c r="D155" s="330" t="s">
        <v>108</v>
      </c>
      <c r="E155" s="330"/>
      <c r="F155" s="271">
        <v>143</v>
      </c>
      <c r="G155" s="42">
        <v>86</v>
      </c>
      <c r="H155" s="301">
        <f>J155</f>
        <v>46</v>
      </c>
      <c r="I155" s="58"/>
      <c r="J155" s="58">
        <v>46</v>
      </c>
      <c r="K155" s="304"/>
      <c r="L155" s="304"/>
      <c r="M155" s="304">
        <f>(M152+M154)*16/100</f>
        <v>17.44</v>
      </c>
      <c r="N155" s="304">
        <f>(N152+N154)*16/100</f>
        <v>16.64</v>
      </c>
      <c r="O155" s="304">
        <f>(O152+O154)*16/100</f>
        <v>16.64</v>
      </c>
      <c r="P155" s="269">
        <f>O155/J155</f>
        <v>0.3617391304347826</v>
      </c>
      <c r="Q155" s="276">
        <f>J155/G155</f>
        <v>0.5348837209302325</v>
      </c>
      <c r="R155" s="219"/>
      <c r="S155" s="220">
        <v>148</v>
      </c>
      <c r="T155" s="58">
        <f>T152*16%</f>
        <v>-12</v>
      </c>
      <c r="U155" s="58">
        <f>U152*16%</f>
        <v>-8.64</v>
      </c>
      <c r="V155" s="58">
        <f>V152*16%</f>
        <v>36.800000000000004</v>
      </c>
      <c r="W155" s="58">
        <f>W152*16%</f>
        <v>-1.28</v>
      </c>
      <c r="X155" s="58">
        <f>(X152+X154)*16%</f>
        <v>16.64</v>
      </c>
      <c r="Y155" s="93">
        <f t="shared" si="36"/>
        <v>0</v>
      </c>
      <c r="Z155" s="67">
        <v>85.545</v>
      </c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</row>
    <row r="156" spans="1:25" ht="32.25" customHeight="1">
      <c r="A156" s="256" t="s">
        <v>21</v>
      </c>
      <c r="B156" s="262"/>
      <c r="C156" s="294"/>
      <c r="D156" s="386" t="s">
        <v>14</v>
      </c>
      <c r="E156" s="386"/>
      <c r="F156" s="271"/>
      <c r="G156" s="305"/>
      <c r="H156" s="305"/>
      <c r="I156" s="305"/>
      <c r="J156" s="42">
        <v>0</v>
      </c>
      <c r="K156" s="306"/>
      <c r="L156" s="306"/>
      <c r="M156" s="306"/>
      <c r="N156" s="306"/>
      <c r="O156" s="268">
        <f t="shared" si="40"/>
        <v>0</v>
      </c>
      <c r="P156" s="269"/>
      <c r="Q156" s="270"/>
      <c r="R156" s="218"/>
      <c r="S156" s="178">
        <v>149</v>
      </c>
      <c r="T156" s="176"/>
      <c r="U156" s="176"/>
      <c r="V156" s="177"/>
      <c r="W156" s="177"/>
      <c r="X156" s="177">
        <f t="shared" si="41"/>
        <v>0</v>
      </c>
      <c r="Y156" s="93">
        <f t="shared" si="36"/>
        <v>0</v>
      </c>
    </row>
    <row r="157" spans="1:25" ht="43.5" customHeight="1">
      <c r="A157" s="259"/>
      <c r="B157" s="262">
        <v>1</v>
      </c>
      <c r="C157" s="294"/>
      <c r="D157" s="374" t="s">
        <v>380</v>
      </c>
      <c r="E157" s="375"/>
      <c r="F157" s="271">
        <v>144</v>
      </c>
      <c r="G157" s="305"/>
      <c r="H157" s="305"/>
      <c r="I157" s="305"/>
      <c r="J157" s="305"/>
      <c r="K157" s="306"/>
      <c r="L157" s="306"/>
      <c r="M157" s="306"/>
      <c r="N157" s="306"/>
      <c r="O157" s="268"/>
      <c r="P157" s="269"/>
      <c r="Q157" s="270"/>
      <c r="R157" s="218"/>
      <c r="S157" s="178"/>
      <c r="T157" s="176"/>
      <c r="U157" s="176"/>
      <c r="V157" s="177"/>
      <c r="W157" s="177"/>
      <c r="X157" s="177"/>
      <c r="Y157" s="93"/>
    </row>
    <row r="158" spans="1:25" ht="35.25" customHeight="1">
      <c r="A158" s="259"/>
      <c r="B158" s="262"/>
      <c r="C158" s="294"/>
      <c r="D158" s="378" t="s">
        <v>381</v>
      </c>
      <c r="E158" s="378"/>
      <c r="F158" s="271">
        <v>145</v>
      </c>
      <c r="G158" s="305"/>
      <c r="H158" s="305"/>
      <c r="I158" s="305"/>
      <c r="J158" s="305"/>
      <c r="K158" s="306"/>
      <c r="L158" s="306"/>
      <c r="M158" s="306"/>
      <c r="N158" s="306"/>
      <c r="O158" s="268"/>
      <c r="P158" s="269"/>
      <c r="Q158" s="270"/>
      <c r="R158" s="218"/>
      <c r="S158" s="178"/>
      <c r="T158" s="176"/>
      <c r="U158" s="176"/>
      <c r="V158" s="177"/>
      <c r="W158" s="177"/>
      <c r="X158" s="177"/>
      <c r="Y158" s="93"/>
    </row>
    <row r="159" spans="1:25" ht="90" customHeight="1">
      <c r="A159" s="259"/>
      <c r="B159" s="262"/>
      <c r="C159" s="294"/>
      <c r="D159" s="389" t="s">
        <v>382</v>
      </c>
      <c r="E159" s="390"/>
      <c r="F159" s="271">
        <v>146</v>
      </c>
      <c r="G159" s="305"/>
      <c r="H159" s="305"/>
      <c r="I159" s="305"/>
      <c r="J159" s="305"/>
      <c r="K159" s="306"/>
      <c r="L159" s="306"/>
      <c r="M159" s="306"/>
      <c r="N159" s="306"/>
      <c r="O159" s="268"/>
      <c r="P159" s="269"/>
      <c r="Q159" s="270"/>
      <c r="R159" s="218"/>
      <c r="S159" s="178"/>
      <c r="T159" s="176"/>
      <c r="U159" s="176"/>
      <c r="V159" s="177"/>
      <c r="W159" s="177"/>
      <c r="X159" s="177"/>
      <c r="Y159" s="93"/>
    </row>
    <row r="160" spans="1:25" ht="47.25" customHeight="1">
      <c r="A160" s="259"/>
      <c r="B160" s="262">
        <v>2</v>
      </c>
      <c r="C160" s="294"/>
      <c r="D160" s="376" t="s">
        <v>383</v>
      </c>
      <c r="E160" s="377"/>
      <c r="F160" s="271">
        <v>147</v>
      </c>
      <c r="G160" s="307">
        <v>2122</v>
      </c>
      <c r="H160" s="307">
        <f aca="true" t="shared" si="45" ref="H160:N160">H99</f>
        <v>2577</v>
      </c>
      <c r="I160" s="307">
        <f t="shared" si="45"/>
        <v>0</v>
      </c>
      <c r="J160" s="307">
        <f t="shared" si="45"/>
        <v>2577</v>
      </c>
      <c r="K160" s="306">
        <f t="shared" si="45"/>
        <v>608</v>
      </c>
      <c r="L160" s="306">
        <f t="shared" si="45"/>
        <v>1297</v>
      </c>
      <c r="M160" s="306">
        <f t="shared" si="45"/>
        <v>1975</v>
      </c>
      <c r="N160" s="306">
        <f t="shared" si="45"/>
        <v>2667</v>
      </c>
      <c r="O160" s="268">
        <f t="shared" si="40"/>
        <v>2667</v>
      </c>
      <c r="P160" s="269">
        <f aca="true" t="shared" si="46" ref="P160:P169">O160/J160</f>
        <v>1.0349243306169964</v>
      </c>
      <c r="Q160" s="270">
        <f aca="true" t="shared" si="47" ref="Q160:Q169">J160/G160</f>
        <v>1.2144203581526862</v>
      </c>
      <c r="R160" s="218"/>
      <c r="S160" s="178">
        <v>150</v>
      </c>
      <c r="T160" s="176"/>
      <c r="U160" s="176"/>
      <c r="V160" s="177"/>
      <c r="W160" s="177"/>
      <c r="X160" s="177">
        <f t="shared" si="41"/>
        <v>0</v>
      </c>
      <c r="Y160" s="93">
        <f t="shared" si="36"/>
        <v>0</v>
      </c>
    </row>
    <row r="161" spans="1:25" s="34" customFormat="1" ht="19.5" customHeight="1">
      <c r="A161" s="259"/>
      <c r="B161" s="262"/>
      <c r="C161" s="294" t="s">
        <v>27</v>
      </c>
      <c r="D161" s="376" t="s">
        <v>398</v>
      </c>
      <c r="E161" s="377"/>
      <c r="F161" s="271">
        <v>148</v>
      </c>
      <c r="G161" s="307"/>
      <c r="H161" s="307"/>
      <c r="I161" s="307"/>
      <c r="J161" s="307">
        <v>9</v>
      </c>
      <c r="K161" s="306"/>
      <c r="L161" s="306"/>
      <c r="M161" s="306"/>
      <c r="N161" s="306"/>
      <c r="O161" s="268"/>
      <c r="P161" s="269"/>
      <c r="Q161" s="270"/>
      <c r="R161" s="218"/>
      <c r="S161" s="178"/>
      <c r="T161" s="176"/>
      <c r="U161" s="176"/>
      <c r="V161" s="177"/>
      <c r="W161" s="177"/>
      <c r="X161" s="177">
        <f t="shared" si="41"/>
        <v>0</v>
      </c>
      <c r="Y161" s="93"/>
    </row>
    <row r="162" spans="1:25" s="34" customFormat="1" ht="18.75" customHeight="1">
      <c r="A162" s="259"/>
      <c r="B162" s="262"/>
      <c r="C162" s="294" t="s">
        <v>28</v>
      </c>
      <c r="D162" s="376" t="s">
        <v>399</v>
      </c>
      <c r="E162" s="377"/>
      <c r="F162" s="271">
        <v>149</v>
      </c>
      <c r="G162" s="307"/>
      <c r="H162" s="307"/>
      <c r="I162" s="307"/>
      <c r="J162" s="307">
        <v>190</v>
      </c>
      <c r="K162" s="306"/>
      <c r="L162" s="306"/>
      <c r="M162" s="306"/>
      <c r="N162" s="306"/>
      <c r="O162" s="268"/>
      <c r="P162" s="269"/>
      <c r="Q162" s="270"/>
      <c r="R162" s="218"/>
      <c r="S162" s="178"/>
      <c r="T162" s="176"/>
      <c r="U162" s="176"/>
      <c r="V162" s="177"/>
      <c r="W162" s="177"/>
      <c r="X162" s="177"/>
      <c r="Y162" s="93"/>
    </row>
    <row r="163" spans="1:25" s="34" customFormat="1" ht="12.75" customHeight="1">
      <c r="A163" s="259"/>
      <c r="B163" s="262"/>
      <c r="C163" s="294" t="s">
        <v>30</v>
      </c>
      <c r="D163" s="391"/>
      <c r="E163" s="392"/>
      <c r="F163" s="271">
        <v>150</v>
      </c>
      <c r="G163" s="307"/>
      <c r="H163" s="307"/>
      <c r="I163" s="307"/>
      <c r="J163" s="307"/>
      <c r="K163" s="306"/>
      <c r="L163" s="306"/>
      <c r="M163" s="306"/>
      <c r="N163" s="306"/>
      <c r="O163" s="268"/>
      <c r="P163" s="269"/>
      <c r="Q163" s="270"/>
      <c r="R163" s="218"/>
      <c r="S163" s="178"/>
      <c r="T163" s="176"/>
      <c r="U163" s="176"/>
      <c r="V163" s="177"/>
      <c r="W163" s="177"/>
      <c r="X163" s="177"/>
      <c r="Y163" s="93"/>
    </row>
    <row r="164" spans="1:25" s="34" customFormat="1" ht="33" customHeight="1">
      <c r="A164" s="259"/>
      <c r="B164" s="262">
        <v>3</v>
      </c>
      <c r="C164" s="294"/>
      <c r="D164" s="378" t="s">
        <v>283</v>
      </c>
      <c r="E164" s="378"/>
      <c r="F164" s="271">
        <v>151</v>
      </c>
      <c r="G164" s="307">
        <f aca="true" t="shared" si="48" ref="G164:N164">G100</f>
        <v>1920</v>
      </c>
      <c r="H164" s="307">
        <f t="shared" si="48"/>
        <v>2336</v>
      </c>
      <c r="I164" s="307">
        <f t="shared" si="48"/>
        <v>0</v>
      </c>
      <c r="J164" s="307">
        <f t="shared" si="48"/>
        <v>2336</v>
      </c>
      <c r="K164" s="306">
        <f t="shared" si="48"/>
        <v>547</v>
      </c>
      <c r="L164" s="306">
        <f t="shared" si="48"/>
        <v>1154</v>
      </c>
      <c r="M164" s="306">
        <f t="shared" si="48"/>
        <v>1761</v>
      </c>
      <c r="N164" s="306">
        <f t="shared" si="48"/>
        <v>2383</v>
      </c>
      <c r="O164" s="268">
        <f t="shared" si="40"/>
        <v>2383</v>
      </c>
      <c r="P164" s="269">
        <f t="shared" si="46"/>
        <v>1.0201198630136987</v>
      </c>
      <c r="Q164" s="270">
        <f t="shared" si="47"/>
        <v>1.2166666666666666</v>
      </c>
      <c r="R164" s="218"/>
      <c r="S164" s="178">
        <v>151</v>
      </c>
      <c r="T164" s="176"/>
      <c r="U164" s="176"/>
      <c r="V164" s="177"/>
      <c r="W164" s="177"/>
      <c r="X164" s="177">
        <f t="shared" si="41"/>
        <v>0</v>
      </c>
      <c r="Y164" s="93">
        <f t="shared" si="36"/>
        <v>0</v>
      </c>
    </row>
    <row r="165" spans="1:24" s="34" customFormat="1" ht="45" customHeight="1">
      <c r="A165" s="382"/>
      <c r="B165" s="261">
        <v>4</v>
      </c>
      <c r="C165" s="263"/>
      <c r="D165" s="378" t="s">
        <v>102</v>
      </c>
      <c r="E165" s="378"/>
      <c r="F165" s="271">
        <v>152</v>
      </c>
      <c r="G165" s="38">
        <v>76</v>
      </c>
      <c r="H165" s="38">
        <v>75</v>
      </c>
      <c r="I165" s="38"/>
      <c r="J165" s="42">
        <v>75</v>
      </c>
      <c r="K165" s="272">
        <v>76</v>
      </c>
      <c r="L165" s="272">
        <v>75</v>
      </c>
      <c r="M165" s="272">
        <v>74</v>
      </c>
      <c r="N165" s="272">
        <v>74</v>
      </c>
      <c r="O165" s="268">
        <f t="shared" si="40"/>
        <v>74</v>
      </c>
      <c r="P165" s="269">
        <f t="shared" si="46"/>
        <v>0.9866666666666667</v>
      </c>
      <c r="Q165" s="270">
        <f t="shared" si="47"/>
        <v>0.9868421052631579</v>
      </c>
      <c r="R165" s="218"/>
      <c r="S165" s="178">
        <v>152</v>
      </c>
      <c r="T165" s="176"/>
      <c r="U165" s="176"/>
      <c r="V165" s="177"/>
      <c r="W165" s="177"/>
      <c r="X165" s="177">
        <f t="shared" si="41"/>
        <v>0</v>
      </c>
    </row>
    <row r="166" spans="1:24" s="34" customFormat="1" ht="21" customHeight="1">
      <c r="A166" s="382"/>
      <c r="B166" s="261">
        <v>5</v>
      </c>
      <c r="C166" s="263"/>
      <c r="D166" s="378" t="s">
        <v>125</v>
      </c>
      <c r="E166" s="378"/>
      <c r="F166" s="271">
        <v>153</v>
      </c>
      <c r="G166" s="38">
        <v>76</v>
      </c>
      <c r="H166" s="38">
        <v>75</v>
      </c>
      <c r="I166" s="38"/>
      <c r="J166" s="42">
        <v>75</v>
      </c>
      <c r="K166" s="272">
        <v>76</v>
      </c>
      <c r="L166" s="272">
        <v>75</v>
      </c>
      <c r="M166" s="272">
        <v>74</v>
      </c>
      <c r="N166" s="272">
        <v>74</v>
      </c>
      <c r="O166" s="268">
        <f t="shared" si="40"/>
        <v>74</v>
      </c>
      <c r="P166" s="269">
        <f t="shared" si="46"/>
        <v>0.9866666666666667</v>
      </c>
      <c r="Q166" s="270">
        <f t="shared" si="47"/>
        <v>0.9868421052631579</v>
      </c>
      <c r="R166" s="218"/>
      <c r="S166" s="178">
        <v>153</v>
      </c>
      <c r="T166" s="176"/>
      <c r="U166" s="176"/>
      <c r="V166" s="177"/>
      <c r="W166" s="177"/>
      <c r="X166" s="177">
        <f t="shared" si="41"/>
        <v>0</v>
      </c>
    </row>
    <row r="167" spans="1:24" s="34" customFormat="1" ht="90" customHeight="1">
      <c r="A167" s="382"/>
      <c r="B167" s="261">
        <v>6</v>
      </c>
      <c r="C167" s="263" t="s">
        <v>27</v>
      </c>
      <c r="D167" s="374" t="s">
        <v>384</v>
      </c>
      <c r="E167" s="375"/>
      <c r="F167" s="271">
        <v>154</v>
      </c>
      <c r="G167" s="38">
        <f>G164/G166/12*1000</f>
        <v>2105.2631578947367</v>
      </c>
      <c r="H167" s="38">
        <f>(H164/H166)/12*1000</f>
        <v>2595.5555555555557</v>
      </c>
      <c r="I167" s="38"/>
      <c r="J167" s="38">
        <f>(J164/J166)/12*1000</f>
        <v>2595.5555555555557</v>
      </c>
      <c r="K167" s="272">
        <f>K164/K166/3*1000</f>
        <v>2399.122807017544</v>
      </c>
      <c r="L167" s="272">
        <f>L164/L166/6*1000</f>
        <v>2564.4444444444443</v>
      </c>
      <c r="M167" s="272">
        <f>M164/M166/9*1000</f>
        <v>2644.1441441441443</v>
      </c>
      <c r="N167" s="272">
        <f>N164/N166/12*1000</f>
        <v>2683.5585585585586</v>
      </c>
      <c r="O167" s="268">
        <f t="shared" si="40"/>
        <v>2683.5585585585586</v>
      </c>
      <c r="P167" s="269">
        <f t="shared" si="46"/>
        <v>1.0339052665679378</v>
      </c>
      <c r="Q167" s="270">
        <f t="shared" si="47"/>
        <v>1.2328888888888891</v>
      </c>
      <c r="R167" s="218"/>
      <c r="S167" s="178">
        <v>154</v>
      </c>
      <c r="T167" s="176"/>
      <c r="U167" s="176"/>
      <c r="V167" s="177"/>
      <c r="W167" s="177"/>
      <c r="X167" s="177">
        <f t="shared" si="41"/>
        <v>0</v>
      </c>
    </row>
    <row r="168" spans="1:24" s="34" customFormat="1" ht="102.75" customHeight="1">
      <c r="A168" s="382"/>
      <c r="B168" s="261"/>
      <c r="C168" s="263" t="s">
        <v>284</v>
      </c>
      <c r="D168" s="387" t="s">
        <v>400</v>
      </c>
      <c r="E168" s="387"/>
      <c r="F168" s="271">
        <v>155</v>
      </c>
      <c r="G168" s="38">
        <f>G160/G166/12*1000</f>
        <v>2326.754385964912</v>
      </c>
      <c r="H168" s="38">
        <f>J168</f>
        <v>2642</v>
      </c>
      <c r="I168" s="38"/>
      <c r="J168" s="38">
        <v>2642</v>
      </c>
      <c r="K168" s="272">
        <f>((K160-K161-K162)/K166)/3*1000</f>
        <v>2666.6666666666665</v>
      </c>
      <c r="L168" s="272">
        <f>((L160-L161-L162)/L166)/6*1000</f>
        <v>2882.222222222222</v>
      </c>
      <c r="M168" s="272">
        <f>((M160-M161-M162)/M166)/9*1000</f>
        <v>2965.4654654654655</v>
      </c>
      <c r="N168" s="272">
        <f>((N160-N161-N162)/N166)/12*1000</f>
        <v>3003.3783783783783</v>
      </c>
      <c r="O168" s="268">
        <f t="shared" si="40"/>
        <v>3003.3783783783783</v>
      </c>
      <c r="P168" s="269">
        <f t="shared" si="46"/>
        <v>1.136782126562596</v>
      </c>
      <c r="Q168" s="270">
        <f t="shared" si="47"/>
        <v>1.1354872761545711</v>
      </c>
      <c r="R168" s="218"/>
      <c r="S168" s="178">
        <v>155</v>
      </c>
      <c r="T168" s="176"/>
      <c r="U168" s="176"/>
      <c r="V168" s="177"/>
      <c r="W168" s="177"/>
      <c r="X168" s="177">
        <f t="shared" si="41"/>
        <v>0</v>
      </c>
    </row>
    <row r="169" spans="1:24" s="34" customFormat="1" ht="62.25" customHeight="1">
      <c r="A169" s="382"/>
      <c r="B169" s="261">
        <v>7</v>
      </c>
      <c r="C169" s="263" t="s">
        <v>27</v>
      </c>
      <c r="D169" s="378" t="s">
        <v>386</v>
      </c>
      <c r="E169" s="378"/>
      <c r="F169" s="271">
        <v>156</v>
      </c>
      <c r="G169" s="38">
        <f>G14/G166</f>
        <v>62.10526315789474</v>
      </c>
      <c r="H169" s="38">
        <f>H14/H166</f>
        <v>66.88</v>
      </c>
      <c r="I169" s="38"/>
      <c r="J169" s="38">
        <f>J14/J166</f>
        <v>66.88</v>
      </c>
      <c r="K169" s="272">
        <f>K14/K166</f>
        <v>15.657894736842104</v>
      </c>
      <c r="L169" s="272">
        <f>L14/L166</f>
        <v>33.06666666666667</v>
      </c>
      <c r="M169" s="272">
        <f>M14/M166</f>
        <v>52.432432432432435</v>
      </c>
      <c r="N169" s="272">
        <f>N14/N166</f>
        <v>70</v>
      </c>
      <c r="O169" s="268">
        <f t="shared" si="40"/>
        <v>70</v>
      </c>
      <c r="P169" s="269">
        <f t="shared" si="46"/>
        <v>1.0466507177033493</v>
      </c>
      <c r="Q169" s="270">
        <f t="shared" si="47"/>
        <v>1.0768813559322032</v>
      </c>
      <c r="R169" s="218"/>
      <c r="S169" s="178">
        <v>156</v>
      </c>
      <c r="T169" s="176"/>
      <c r="U169" s="176"/>
      <c r="V169" s="177"/>
      <c r="W169" s="177"/>
      <c r="X169" s="177">
        <f t="shared" si="41"/>
        <v>0</v>
      </c>
    </row>
    <row r="170" spans="1:24" s="34" customFormat="1" ht="1.5" customHeight="1" hidden="1">
      <c r="A170" s="382"/>
      <c r="B170" s="261"/>
      <c r="C170" s="263" t="s">
        <v>28</v>
      </c>
      <c r="D170" s="378" t="s">
        <v>385</v>
      </c>
      <c r="E170" s="378"/>
      <c r="F170" s="271">
        <v>157</v>
      </c>
      <c r="G170" s="38"/>
      <c r="H170" s="38"/>
      <c r="I170" s="38"/>
      <c r="J170" s="38"/>
      <c r="K170" s="272"/>
      <c r="L170" s="272"/>
      <c r="M170" s="272"/>
      <c r="N170" s="272"/>
      <c r="O170" s="268"/>
      <c r="P170" s="269"/>
      <c r="Q170" s="270"/>
      <c r="R170" s="218"/>
      <c r="S170" s="178"/>
      <c r="T170" s="176"/>
      <c r="U170" s="176"/>
      <c r="V170" s="177"/>
      <c r="W170" s="177"/>
      <c r="X170" s="177"/>
    </row>
    <row r="171" spans="1:24" s="34" customFormat="1" ht="90.75" customHeight="1">
      <c r="A171" s="382"/>
      <c r="B171" s="261"/>
      <c r="C171" s="263" t="s">
        <v>30</v>
      </c>
      <c r="D171" s="378" t="s">
        <v>387</v>
      </c>
      <c r="E171" s="378"/>
      <c r="F171" s="271">
        <v>158</v>
      </c>
      <c r="G171" s="38"/>
      <c r="H171" s="38"/>
      <c r="I171" s="38"/>
      <c r="J171" s="42">
        <v>0</v>
      </c>
      <c r="K171" s="272"/>
      <c r="L171" s="272"/>
      <c r="M171" s="272"/>
      <c r="N171" s="272"/>
      <c r="O171" s="268">
        <f t="shared" si="40"/>
        <v>0</v>
      </c>
      <c r="P171" s="269"/>
      <c r="Q171" s="308"/>
      <c r="S171" s="178">
        <v>157</v>
      </c>
      <c r="T171" s="176"/>
      <c r="U171" s="176"/>
      <c r="V171" s="177"/>
      <c r="W171" s="177"/>
      <c r="X171" s="177">
        <f t="shared" si="41"/>
        <v>0</v>
      </c>
    </row>
    <row r="172" spans="1:24" s="34" customFormat="1" ht="50.25" customHeight="1">
      <c r="A172" s="382"/>
      <c r="B172" s="261"/>
      <c r="C172" s="263" t="s">
        <v>126</v>
      </c>
      <c r="D172" s="374" t="s">
        <v>315</v>
      </c>
      <c r="E172" s="375"/>
      <c r="F172" s="271">
        <v>159</v>
      </c>
      <c r="G172" s="38"/>
      <c r="H172" s="38"/>
      <c r="I172" s="38"/>
      <c r="J172" s="42">
        <v>0</v>
      </c>
      <c r="K172" s="272"/>
      <c r="L172" s="272"/>
      <c r="M172" s="272"/>
      <c r="N172" s="272"/>
      <c r="O172" s="268">
        <f t="shared" si="40"/>
        <v>0</v>
      </c>
      <c r="P172" s="269"/>
      <c r="Q172" s="308"/>
      <c r="S172" s="178">
        <v>158</v>
      </c>
      <c r="T172" s="176"/>
      <c r="U172" s="176"/>
      <c r="V172" s="177"/>
      <c r="W172" s="177"/>
      <c r="X172" s="177">
        <f t="shared" si="41"/>
        <v>0</v>
      </c>
    </row>
    <row r="173" spans="1:24" s="34" customFormat="1" ht="36" customHeight="1">
      <c r="A173" s="382"/>
      <c r="B173" s="261"/>
      <c r="C173" s="263"/>
      <c r="D173" s="267"/>
      <c r="E173" s="267" t="s">
        <v>286</v>
      </c>
      <c r="F173" s="271">
        <v>160</v>
      </c>
      <c r="G173" s="38"/>
      <c r="H173" s="38"/>
      <c r="I173" s="38"/>
      <c r="J173" s="42">
        <v>0</v>
      </c>
      <c r="K173" s="272"/>
      <c r="L173" s="272"/>
      <c r="M173" s="272"/>
      <c r="N173" s="272"/>
      <c r="O173" s="268">
        <f t="shared" si="40"/>
        <v>0</v>
      </c>
      <c r="P173" s="269"/>
      <c r="Q173" s="308"/>
      <c r="S173" s="178">
        <v>159</v>
      </c>
      <c r="T173" s="176"/>
      <c r="U173" s="176"/>
      <c r="V173" s="177"/>
      <c r="W173" s="177"/>
      <c r="X173" s="177">
        <f t="shared" si="41"/>
        <v>0</v>
      </c>
    </row>
    <row r="174" spans="1:24" s="34" customFormat="1" ht="15" customHeight="1">
      <c r="A174" s="382"/>
      <c r="B174" s="261"/>
      <c r="C174" s="263"/>
      <c r="D174" s="267"/>
      <c r="E174" s="267" t="s">
        <v>302</v>
      </c>
      <c r="F174" s="271">
        <v>161</v>
      </c>
      <c r="G174" s="38"/>
      <c r="H174" s="38"/>
      <c r="I174" s="38"/>
      <c r="J174" s="42">
        <v>0</v>
      </c>
      <c r="K174" s="272"/>
      <c r="L174" s="272"/>
      <c r="M174" s="272"/>
      <c r="N174" s="272"/>
      <c r="O174" s="268">
        <f t="shared" si="40"/>
        <v>0</v>
      </c>
      <c r="P174" s="269"/>
      <c r="Q174" s="308"/>
      <c r="S174" s="178">
        <v>160</v>
      </c>
      <c r="T174" s="176"/>
      <c r="U174" s="176"/>
      <c r="V174" s="177"/>
      <c r="W174" s="177"/>
      <c r="X174" s="177">
        <f t="shared" si="41"/>
        <v>0</v>
      </c>
    </row>
    <row r="175" spans="1:24" s="34" customFormat="1" ht="21" customHeight="1">
      <c r="A175" s="382"/>
      <c r="B175" s="261"/>
      <c r="C175" s="263"/>
      <c r="D175" s="267"/>
      <c r="E175" s="267" t="s">
        <v>316</v>
      </c>
      <c r="F175" s="271">
        <v>162</v>
      </c>
      <c r="G175" s="38"/>
      <c r="H175" s="38"/>
      <c r="I175" s="38"/>
      <c r="J175" s="42">
        <v>0</v>
      </c>
      <c r="K175" s="272"/>
      <c r="L175" s="272"/>
      <c r="M175" s="272"/>
      <c r="N175" s="272"/>
      <c r="O175" s="268">
        <f t="shared" si="40"/>
        <v>0</v>
      </c>
      <c r="P175" s="269"/>
      <c r="Q175" s="308"/>
      <c r="S175" s="178">
        <v>161</v>
      </c>
      <c r="T175" s="176"/>
      <c r="U175" s="176"/>
      <c r="V175" s="177"/>
      <c r="W175" s="177"/>
      <c r="X175" s="177">
        <f t="shared" si="41"/>
        <v>0</v>
      </c>
    </row>
    <row r="176" spans="1:24" s="34" customFormat="1" ht="38.25" customHeight="1">
      <c r="A176" s="382"/>
      <c r="B176" s="261"/>
      <c r="C176" s="263"/>
      <c r="D176" s="267"/>
      <c r="E176" s="267" t="s">
        <v>388</v>
      </c>
      <c r="F176" s="271">
        <v>163</v>
      </c>
      <c r="G176" s="38"/>
      <c r="H176" s="38"/>
      <c r="I176" s="38"/>
      <c r="J176" s="42">
        <v>0</v>
      </c>
      <c r="K176" s="272"/>
      <c r="L176" s="272"/>
      <c r="M176" s="272"/>
      <c r="N176" s="272"/>
      <c r="O176" s="268">
        <f t="shared" si="40"/>
        <v>0</v>
      </c>
      <c r="P176" s="269"/>
      <c r="Q176" s="308"/>
      <c r="S176" s="178">
        <v>162</v>
      </c>
      <c r="T176" s="176"/>
      <c r="U176" s="176"/>
      <c r="V176" s="177"/>
      <c r="W176" s="177"/>
      <c r="X176" s="177">
        <f t="shared" si="41"/>
        <v>0</v>
      </c>
    </row>
    <row r="177" spans="1:24" ht="15.75" customHeight="1">
      <c r="A177" s="280"/>
      <c r="B177" s="261">
        <v>8</v>
      </c>
      <c r="C177" s="263"/>
      <c r="D177" s="330" t="s">
        <v>250</v>
      </c>
      <c r="E177" s="330"/>
      <c r="F177" s="271">
        <v>164</v>
      </c>
      <c r="G177" s="38"/>
      <c r="H177" s="38">
        <v>5</v>
      </c>
      <c r="I177" s="38"/>
      <c r="J177" s="42">
        <v>5</v>
      </c>
      <c r="K177" s="272"/>
      <c r="L177" s="272"/>
      <c r="M177" s="272"/>
      <c r="N177" s="272"/>
      <c r="O177" s="268"/>
      <c r="P177" s="269"/>
      <c r="Q177" s="308"/>
      <c r="S177" s="178">
        <v>163</v>
      </c>
      <c r="T177" s="176"/>
      <c r="U177" s="176"/>
      <c r="V177" s="177"/>
      <c r="W177" s="177"/>
      <c r="X177" s="177">
        <f t="shared" si="41"/>
        <v>0</v>
      </c>
    </row>
    <row r="178" spans="1:24" ht="31.5" customHeight="1">
      <c r="A178" s="280"/>
      <c r="B178" s="261">
        <v>9</v>
      </c>
      <c r="C178" s="263"/>
      <c r="D178" s="330" t="s">
        <v>294</v>
      </c>
      <c r="E178" s="330"/>
      <c r="F178" s="271">
        <v>165</v>
      </c>
      <c r="G178" s="38">
        <v>319</v>
      </c>
      <c r="H178" s="38">
        <f aca="true" t="shared" si="49" ref="H178:O178">H179+H180</f>
        <v>390</v>
      </c>
      <c r="I178" s="38">
        <f t="shared" si="49"/>
        <v>0</v>
      </c>
      <c r="J178" s="38">
        <f t="shared" si="49"/>
        <v>390</v>
      </c>
      <c r="K178" s="38">
        <f t="shared" si="49"/>
        <v>380</v>
      </c>
      <c r="L178" s="38">
        <f t="shared" si="49"/>
        <v>380</v>
      </c>
      <c r="M178" s="38">
        <f t="shared" si="49"/>
        <v>380</v>
      </c>
      <c r="N178" s="38">
        <f t="shared" si="49"/>
        <v>380</v>
      </c>
      <c r="O178" s="38">
        <f t="shared" si="49"/>
        <v>380</v>
      </c>
      <c r="P178" s="269">
        <f>O178/J178</f>
        <v>0.9743589743589743</v>
      </c>
      <c r="Q178" s="270">
        <f>J178/G178</f>
        <v>1.2225705329153604</v>
      </c>
      <c r="R178" s="218"/>
      <c r="S178" s="178">
        <v>164</v>
      </c>
      <c r="T178" s="176"/>
      <c r="U178" s="176"/>
      <c r="V178" s="177"/>
      <c r="W178" s="177"/>
      <c r="X178" s="177">
        <f t="shared" si="41"/>
        <v>0</v>
      </c>
    </row>
    <row r="179" spans="1:28" ht="60" customHeight="1">
      <c r="A179" s="279"/>
      <c r="B179" s="261"/>
      <c r="C179" s="263"/>
      <c r="D179" s="244"/>
      <c r="E179" s="277" t="s">
        <v>296</v>
      </c>
      <c r="F179" s="271">
        <v>166</v>
      </c>
      <c r="G179" s="38"/>
      <c r="H179" s="38"/>
      <c r="I179" s="38"/>
      <c r="J179" s="42">
        <v>0</v>
      </c>
      <c r="K179" s="272"/>
      <c r="L179" s="272"/>
      <c r="M179" s="272"/>
      <c r="N179" s="272"/>
      <c r="O179" s="268">
        <f t="shared" si="40"/>
        <v>0</v>
      </c>
      <c r="P179" s="269"/>
      <c r="Q179" s="308"/>
      <c r="S179" s="178">
        <v>165</v>
      </c>
      <c r="T179" s="176"/>
      <c r="U179" s="176"/>
      <c r="V179" s="177"/>
      <c r="W179" s="177"/>
      <c r="X179" s="177">
        <f t="shared" si="41"/>
        <v>0</v>
      </c>
      <c r="AB179" s="175">
        <f>X6</f>
        <v>0</v>
      </c>
    </row>
    <row r="180" spans="1:24" ht="36" customHeight="1">
      <c r="A180" s="280"/>
      <c r="B180" s="261"/>
      <c r="C180" s="263"/>
      <c r="D180" s="244"/>
      <c r="E180" s="277" t="s">
        <v>297</v>
      </c>
      <c r="F180" s="271">
        <v>167</v>
      </c>
      <c r="G180" s="38">
        <v>319</v>
      </c>
      <c r="H180" s="38">
        <v>390</v>
      </c>
      <c r="I180" s="38"/>
      <c r="J180" s="42">
        <v>390</v>
      </c>
      <c r="K180" s="272">
        <v>380</v>
      </c>
      <c r="L180" s="272">
        <v>380</v>
      </c>
      <c r="M180" s="272">
        <v>380</v>
      </c>
      <c r="N180" s="272">
        <v>380</v>
      </c>
      <c r="O180" s="268">
        <v>380</v>
      </c>
      <c r="P180" s="269">
        <f>O180/J180</f>
        <v>0.9743589743589743</v>
      </c>
      <c r="Q180" s="270">
        <f>J180/G180</f>
        <v>1.2225705329153604</v>
      </c>
      <c r="R180" s="218"/>
      <c r="S180" s="178">
        <v>166</v>
      </c>
      <c r="T180" s="176"/>
      <c r="U180" s="176"/>
      <c r="V180" s="177"/>
      <c r="W180" s="177">
        <v>380</v>
      </c>
      <c r="X180" s="177">
        <f t="shared" si="41"/>
        <v>380</v>
      </c>
    </row>
    <row r="181" spans="1:24" ht="29.25" customHeight="1">
      <c r="A181" s="280"/>
      <c r="B181" s="261"/>
      <c r="C181" s="263"/>
      <c r="D181" s="244"/>
      <c r="E181" s="244" t="s">
        <v>299</v>
      </c>
      <c r="F181" s="271">
        <v>168</v>
      </c>
      <c r="G181" s="38"/>
      <c r="H181" s="38"/>
      <c r="I181" s="38"/>
      <c r="J181" s="42">
        <v>0</v>
      </c>
      <c r="K181" s="272"/>
      <c r="L181" s="272"/>
      <c r="M181" s="272"/>
      <c r="N181" s="272"/>
      <c r="O181" s="268">
        <f t="shared" si="40"/>
        <v>0</v>
      </c>
      <c r="P181" s="269"/>
      <c r="Q181" s="308"/>
      <c r="S181" s="178">
        <v>167</v>
      </c>
      <c r="T181" s="177"/>
      <c r="U181" s="176"/>
      <c r="V181" s="177"/>
      <c r="W181" s="177"/>
      <c r="X181" s="177">
        <f t="shared" si="41"/>
        <v>0</v>
      </c>
    </row>
    <row r="182" spans="1:24" ht="26.25" customHeight="1">
      <c r="A182" s="280"/>
      <c r="B182" s="261"/>
      <c r="C182" s="263"/>
      <c r="D182" s="244"/>
      <c r="E182" s="244" t="s">
        <v>300</v>
      </c>
      <c r="F182" s="271">
        <v>169</v>
      </c>
      <c r="G182" s="38"/>
      <c r="H182" s="38"/>
      <c r="I182" s="38"/>
      <c r="J182" s="42">
        <v>0</v>
      </c>
      <c r="K182" s="272"/>
      <c r="L182" s="272"/>
      <c r="M182" s="272"/>
      <c r="N182" s="272"/>
      <c r="O182" s="268">
        <f t="shared" si="40"/>
        <v>0</v>
      </c>
      <c r="P182" s="269"/>
      <c r="Q182" s="308"/>
      <c r="S182" s="178">
        <v>168</v>
      </c>
      <c r="T182" s="177"/>
      <c r="U182" s="176"/>
      <c r="V182" s="177"/>
      <c r="W182" s="177"/>
      <c r="X182" s="177">
        <f t="shared" si="41"/>
        <v>0</v>
      </c>
    </row>
    <row r="183" spans="1:24" ht="16.5" customHeight="1">
      <c r="A183" s="280"/>
      <c r="B183" s="261"/>
      <c r="C183" s="263"/>
      <c r="D183" s="244"/>
      <c r="E183" s="244" t="s">
        <v>304</v>
      </c>
      <c r="F183" s="271">
        <v>170</v>
      </c>
      <c r="G183" s="38"/>
      <c r="H183" s="38"/>
      <c r="I183" s="38"/>
      <c r="J183" s="42"/>
      <c r="K183" s="272"/>
      <c r="L183" s="272"/>
      <c r="M183" s="272"/>
      <c r="N183" s="272"/>
      <c r="O183" s="268">
        <f t="shared" si="40"/>
        <v>0</v>
      </c>
      <c r="P183" s="269"/>
      <c r="Q183" s="308"/>
      <c r="S183" s="178">
        <v>169</v>
      </c>
      <c r="T183" s="177"/>
      <c r="U183" s="176"/>
      <c r="V183" s="177"/>
      <c r="W183" s="177"/>
      <c r="X183" s="177">
        <f t="shared" si="41"/>
        <v>0</v>
      </c>
    </row>
    <row r="184" spans="1:24" ht="61.5" customHeight="1">
      <c r="A184" s="294"/>
      <c r="B184" s="261">
        <v>9</v>
      </c>
      <c r="C184" s="263"/>
      <c r="D184" s="398" t="s">
        <v>339</v>
      </c>
      <c r="E184" s="399"/>
      <c r="F184" s="271">
        <v>171</v>
      </c>
      <c r="G184" s="38"/>
      <c r="H184" s="38"/>
      <c r="I184" s="38"/>
      <c r="J184" s="42"/>
      <c r="K184" s="272"/>
      <c r="L184" s="272"/>
      <c r="M184" s="272"/>
      <c r="N184" s="272"/>
      <c r="O184" s="268">
        <f t="shared" si="40"/>
        <v>0</v>
      </c>
      <c r="P184" s="269"/>
      <c r="Q184" s="308"/>
      <c r="S184" s="178">
        <v>170</v>
      </c>
      <c r="T184" s="176"/>
      <c r="U184" s="176"/>
      <c r="V184" s="177"/>
      <c r="W184" s="177"/>
      <c r="X184" s="177">
        <f t="shared" si="41"/>
        <v>0</v>
      </c>
    </row>
    <row r="185" spans="4:21" ht="15" customHeight="1">
      <c r="D185" s="309"/>
      <c r="E185" s="309"/>
      <c r="P185" s="310"/>
      <c r="U185" s="93"/>
    </row>
    <row r="186" spans="1:115" s="30" customFormat="1" ht="15">
      <c r="A186" s="311"/>
      <c r="B186" s="311"/>
      <c r="C186" s="49"/>
      <c r="D186" s="311"/>
      <c r="E186" s="32" t="s">
        <v>392</v>
      </c>
      <c r="F186" s="33"/>
      <c r="G186" s="312"/>
      <c r="H186" s="33"/>
      <c r="I186" s="29" t="s">
        <v>323</v>
      </c>
      <c r="J186" s="54"/>
      <c r="K186" s="251"/>
      <c r="L186" s="251"/>
      <c r="M186" s="251"/>
      <c r="N186" s="251"/>
      <c r="O186" s="313"/>
      <c r="P186" s="310"/>
      <c r="Q186" s="251"/>
      <c r="R186" s="29"/>
      <c r="S186" s="29"/>
      <c r="T186" s="67"/>
      <c r="U186" s="93"/>
      <c r="V186" s="67"/>
      <c r="W186" s="67"/>
      <c r="X186" s="67"/>
      <c r="Y186" s="29"/>
      <c r="Z186" s="67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</row>
    <row r="187" spans="1:115" s="30" customFormat="1" ht="15">
      <c r="A187" s="311"/>
      <c r="B187" s="311"/>
      <c r="C187" s="49"/>
      <c r="D187" s="311"/>
      <c r="E187" s="32" t="s">
        <v>393</v>
      </c>
      <c r="F187" s="33"/>
      <c r="G187" s="312"/>
      <c r="H187" s="33"/>
      <c r="I187" s="29" t="s">
        <v>395</v>
      </c>
      <c r="J187" s="54"/>
      <c r="K187" s="251"/>
      <c r="L187" s="251"/>
      <c r="M187" s="251"/>
      <c r="N187" s="251"/>
      <c r="O187" s="313"/>
      <c r="P187" s="232"/>
      <c r="Q187" s="251"/>
      <c r="R187" s="29"/>
      <c r="S187" s="29"/>
      <c r="T187" s="67"/>
      <c r="U187" s="93"/>
      <c r="V187" s="67"/>
      <c r="W187" s="67"/>
      <c r="X187" s="67"/>
      <c r="Y187" s="29"/>
      <c r="Z187" s="67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</row>
    <row r="188" ht="15">
      <c r="U188" s="93"/>
    </row>
    <row r="189" ht="15">
      <c r="U189" s="93"/>
    </row>
    <row r="190" ht="15">
      <c r="U190" s="93"/>
    </row>
    <row r="191" ht="15">
      <c r="U191" s="93"/>
    </row>
    <row r="192" ht="15">
      <c r="U192" s="93"/>
    </row>
    <row r="193" s="34" customFormat="1" ht="15">
      <c r="U193" s="93"/>
    </row>
    <row r="194" s="34" customFormat="1" ht="15">
      <c r="U194" s="93"/>
    </row>
    <row r="195" s="34" customFormat="1" ht="15">
      <c r="U195" s="93"/>
    </row>
    <row r="196" s="34" customFormat="1" ht="15">
      <c r="U196" s="93"/>
    </row>
    <row r="197" s="34" customFormat="1" ht="15">
      <c r="U197" s="93"/>
    </row>
    <row r="198" s="34" customFormat="1" ht="15">
      <c r="U198" s="93"/>
    </row>
    <row r="199" s="34" customFormat="1" ht="15">
      <c r="U199" s="93"/>
    </row>
    <row r="200" s="34" customFormat="1" ht="15">
      <c r="U200" s="93"/>
    </row>
    <row r="201" s="34" customFormat="1" ht="15">
      <c r="U201" s="93"/>
    </row>
    <row r="202" s="34" customFormat="1" ht="15">
      <c r="U202" s="93"/>
    </row>
    <row r="203" s="34" customFormat="1" ht="15">
      <c r="U203" s="93"/>
    </row>
    <row r="204" s="34" customFormat="1" ht="15">
      <c r="U204" s="93"/>
    </row>
    <row r="205" s="34" customFormat="1" ht="15">
      <c r="U205" s="93"/>
    </row>
    <row r="206" s="34" customFormat="1" ht="15">
      <c r="U206" s="93"/>
    </row>
    <row r="207" s="34" customFormat="1" ht="15">
      <c r="U207" s="93"/>
    </row>
    <row r="208" s="34" customFormat="1" ht="15">
      <c r="U208" s="93"/>
    </row>
    <row r="209" s="34" customFormat="1" ht="15">
      <c r="U209" s="93"/>
    </row>
    <row r="210" s="34" customFormat="1" ht="15">
      <c r="U210" s="93"/>
    </row>
    <row r="211" s="34" customFormat="1" ht="15">
      <c r="U211" s="93"/>
    </row>
    <row r="212" s="34" customFormat="1" ht="15">
      <c r="U212" s="93"/>
    </row>
    <row r="213" s="34" customFormat="1" ht="15">
      <c r="U213" s="93"/>
    </row>
    <row r="214" s="34" customFormat="1" ht="15">
      <c r="U214" s="93"/>
    </row>
    <row r="215" s="34" customFormat="1" ht="15">
      <c r="U215" s="93"/>
    </row>
    <row r="216" s="34" customFormat="1" ht="15">
      <c r="U216" s="93"/>
    </row>
    <row r="217" s="34" customFormat="1" ht="15">
      <c r="U217" s="93"/>
    </row>
    <row r="218" s="34" customFormat="1" ht="15">
      <c r="U218" s="93"/>
    </row>
    <row r="219" s="34" customFormat="1" ht="15">
      <c r="U219" s="93"/>
    </row>
    <row r="220" s="34" customFormat="1" ht="15">
      <c r="U220" s="93"/>
    </row>
    <row r="221" s="34" customFormat="1" ht="15">
      <c r="U221" s="93"/>
    </row>
    <row r="222" s="34" customFormat="1" ht="15">
      <c r="U222" s="93"/>
    </row>
    <row r="223" s="34" customFormat="1" ht="15">
      <c r="U223" s="93"/>
    </row>
    <row r="224" s="34" customFormat="1" ht="15">
      <c r="U224" s="93"/>
    </row>
    <row r="225" s="34" customFormat="1" ht="15">
      <c r="U225" s="93"/>
    </row>
    <row r="226" s="34" customFormat="1" ht="15">
      <c r="U226" s="93"/>
    </row>
    <row r="227" s="34" customFormat="1" ht="15">
      <c r="U227" s="93"/>
    </row>
    <row r="228" s="34" customFormat="1" ht="15">
      <c r="U228" s="93"/>
    </row>
    <row r="229" s="34" customFormat="1" ht="15">
      <c r="U229" s="93"/>
    </row>
    <row r="230" s="34" customFormat="1" ht="15">
      <c r="U230" s="93"/>
    </row>
    <row r="231" s="34" customFormat="1" ht="15">
      <c r="U231" s="93"/>
    </row>
    <row r="232" s="34" customFormat="1" ht="15">
      <c r="U232" s="93"/>
    </row>
    <row r="233" s="34" customFormat="1" ht="15">
      <c r="U233" s="93"/>
    </row>
    <row r="234" s="34" customFormat="1" ht="15">
      <c r="U234" s="93"/>
    </row>
    <row r="235" s="34" customFormat="1" ht="15">
      <c r="U235" s="93"/>
    </row>
    <row r="236" s="34" customFormat="1" ht="15">
      <c r="U236" s="93"/>
    </row>
    <row r="237" s="34" customFormat="1" ht="15">
      <c r="U237" s="93"/>
    </row>
    <row r="238" s="34" customFormat="1" ht="15">
      <c r="U238" s="93"/>
    </row>
    <row r="239" s="34" customFormat="1" ht="15">
      <c r="U239" s="93"/>
    </row>
    <row r="240" s="34" customFormat="1" ht="15">
      <c r="U240" s="93"/>
    </row>
    <row r="241" s="34" customFormat="1" ht="15">
      <c r="U241" s="93"/>
    </row>
    <row r="242" s="34" customFormat="1" ht="15">
      <c r="U242" s="93"/>
    </row>
    <row r="243" s="34" customFormat="1" ht="15">
      <c r="U243" s="93"/>
    </row>
    <row r="244" s="34" customFormat="1" ht="15">
      <c r="U244" s="93"/>
    </row>
    <row r="245" s="34" customFormat="1" ht="15">
      <c r="U245" s="93"/>
    </row>
    <row r="246" s="34" customFormat="1" ht="15">
      <c r="U246" s="93"/>
    </row>
    <row r="247" s="34" customFormat="1" ht="15">
      <c r="U247" s="93"/>
    </row>
    <row r="248" s="34" customFormat="1" ht="15">
      <c r="U248" s="93"/>
    </row>
    <row r="249" s="34" customFormat="1" ht="15">
      <c r="U249" s="93"/>
    </row>
    <row r="250" s="34" customFormat="1" ht="15">
      <c r="U250" s="93"/>
    </row>
    <row r="251" s="34" customFormat="1" ht="15">
      <c r="U251" s="93"/>
    </row>
    <row r="252" s="34" customFormat="1" ht="15">
      <c r="U252" s="93"/>
    </row>
    <row r="253" s="34" customFormat="1" ht="15">
      <c r="U253" s="93"/>
    </row>
    <row r="254" s="34" customFormat="1" ht="15">
      <c r="U254" s="93"/>
    </row>
    <row r="255" s="34" customFormat="1" ht="15">
      <c r="U255" s="93"/>
    </row>
    <row r="256" s="34" customFormat="1" ht="15">
      <c r="U256" s="93"/>
    </row>
    <row r="747" ht="3.75" customHeight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39" customHeight="1" hidden="1"/>
    <row r="760" ht="15" hidden="1"/>
    <row r="761" ht="15" hidden="1"/>
    <row r="762" ht="15" hidden="1"/>
    <row r="763" ht="15" hidden="1"/>
    <row r="764" ht="15" hidden="1"/>
    <row r="765" ht="15" hidden="1"/>
  </sheetData>
  <sheetProtection/>
  <mergeCells count="132">
    <mergeCell ref="D170:E170"/>
    <mergeCell ref="Q10:Q11"/>
    <mergeCell ref="D184:E184"/>
    <mergeCell ref="K9:O9"/>
    <mergeCell ref="K10:N10"/>
    <mergeCell ref="D124:E124"/>
    <mergeCell ref="D96:E96"/>
    <mergeCell ref="D125:E125"/>
    <mergeCell ref="D114:E114"/>
    <mergeCell ref="D110:E110"/>
    <mergeCell ref="D116:E116"/>
    <mergeCell ref="D109:E109"/>
    <mergeCell ref="D105:E105"/>
    <mergeCell ref="D160:E160"/>
    <mergeCell ref="D128:E128"/>
    <mergeCell ref="D115:E115"/>
    <mergeCell ref="D117:E117"/>
    <mergeCell ref="C91:E91"/>
    <mergeCell ref="D92:E92"/>
    <mergeCell ref="D134:E134"/>
    <mergeCell ref="D123:E123"/>
    <mergeCell ref="C117:C123"/>
    <mergeCell ref="D133:E133"/>
    <mergeCell ref="D102:E102"/>
    <mergeCell ref="D112:E112"/>
    <mergeCell ref="D120:E120"/>
    <mergeCell ref="D131:E131"/>
    <mergeCell ref="D99:E99"/>
    <mergeCell ref="D111:E111"/>
    <mergeCell ref="D103:E103"/>
    <mergeCell ref="A5:P5"/>
    <mergeCell ref="D90:E90"/>
    <mergeCell ref="D77:E77"/>
    <mergeCell ref="D95:E95"/>
    <mergeCell ref="D75:E75"/>
    <mergeCell ref="D80:E80"/>
    <mergeCell ref="D81:E81"/>
    <mergeCell ref="D78:E78"/>
    <mergeCell ref="D79:E79"/>
    <mergeCell ref="D49:E49"/>
    <mergeCell ref="D97:E97"/>
    <mergeCell ref="D108:E108"/>
    <mergeCell ref="D100:E100"/>
    <mergeCell ref="D60:E60"/>
    <mergeCell ref="D74:E74"/>
    <mergeCell ref="D62:E62"/>
    <mergeCell ref="D69:E69"/>
    <mergeCell ref="D165:E165"/>
    <mergeCell ref="D167:E167"/>
    <mergeCell ref="D166:E166"/>
    <mergeCell ref="D157:E157"/>
    <mergeCell ref="D158:E158"/>
    <mergeCell ref="D159:E159"/>
    <mergeCell ref="D161:E161"/>
    <mergeCell ref="D162:E162"/>
    <mergeCell ref="D163:E163"/>
    <mergeCell ref="D172:E172"/>
    <mergeCell ref="D127:E127"/>
    <mergeCell ref="C126:E126"/>
    <mergeCell ref="D129:E129"/>
    <mergeCell ref="D164:E164"/>
    <mergeCell ref="D151:E151"/>
    <mergeCell ref="D132:E132"/>
    <mergeCell ref="D155:E155"/>
    <mergeCell ref="D152:E152"/>
    <mergeCell ref="D130:E130"/>
    <mergeCell ref="D93:E93"/>
    <mergeCell ref="D94:E94"/>
    <mergeCell ref="D76:E76"/>
    <mergeCell ref="A42:A151"/>
    <mergeCell ref="D177:E177"/>
    <mergeCell ref="D178:E178"/>
    <mergeCell ref="D156:E156"/>
    <mergeCell ref="D168:E168"/>
    <mergeCell ref="D171:E171"/>
    <mergeCell ref="D169:E169"/>
    <mergeCell ref="A165:A176"/>
    <mergeCell ref="B144:B150"/>
    <mergeCell ref="D144:E144"/>
    <mergeCell ref="D147:E147"/>
    <mergeCell ref="C98:E98"/>
    <mergeCell ref="D143:E143"/>
    <mergeCell ref="D150:E150"/>
    <mergeCell ref="C101:C103"/>
    <mergeCell ref="D101:E101"/>
    <mergeCell ref="D113:E113"/>
    <mergeCell ref="D104:E104"/>
    <mergeCell ref="B12:C12"/>
    <mergeCell ref="D12:E12"/>
    <mergeCell ref="D9:E11"/>
    <mergeCell ref="D13:E13"/>
    <mergeCell ref="D36:E36"/>
    <mergeCell ref="D20:E20"/>
    <mergeCell ref="D21:E21"/>
    <mergeCell ref="D25:E25"/>
    <mergeCell ref="D26:E26"/>
    <mergeCell ref="A14:A40"/>
    <mergeCell ref="D14:E14"/>
    <mergeCell ref="B15:B25"/>
    <mergeCell ref="D24:E24"/>
    <mergeCell ref="D34:E34"/>
    <mergeCell ref="C22:C23"/>
    <mergeCell ref="D15:E15"/>
    <mergeCell ref="D35:E35"/>
    <mergeCell ref="D38:E38"/>
    <mergeCell ref="D37:E37"/>
    <mergeCell ref="D39:E39"/>
    <mergeCell ref="D46:E46"/>
    <mergeCell ref="D45:E45"/>
    <mergeCell ref="C43:E43"/>
    <mergeCell ref="D50:E50"/>
    <mergeCell ref="D51:E51"/>
    <mergeCell ref="B41:E41"/>
    <mergeCell ref="B35:B39"/>
    <mergeCell ref="D40:E40"/>
    <mergeCell ref="B43:B134"/>
    <mergeCell ref="D53:E53"/>
    <mergeCell ref="D44:E44"/>
    <mergeCell ref="D58:E58"/>
    <mergeCell ref="D54:E54"/>
    <mergeCell ref="C42:E42"/>
    <mergeCell ref="D59:E59"/>
    <mergeCell ref="D52:E52"/>
    <mergeCell ref="D57:E57"/>
    <mergeCell ref="O10:O11"/>
    <mergeCell ref="P10:P11"/>
    <mergeCell ref="A9:C11"/>
    <mergeCell ref="H10:I10"/>
    <mergeCell ref="F9:F11"/>
    <mergeCell ref="H9:J9"/>
    <mergeCell ref="J10:J11"/>
    <mergeCell ref="G9:G11"/>
  </mergeCells>
  <printOptions/>
  <pageMargins left="0.7" right="0.7" top="0.75" bottom="0.75" header="0.3" footer="0.3"/>
  <pageSetup fitToHeight="5" horizontalDpi="600" verticalDpi="600" orientation="portrait" paperSize="9" scale="67" r:id="rId1"/>
  <headerFooter alignWithMargins="0">
    <oddFooter>&amp;C&amp;8Pagina &amp;P din &amp;N</oddFooter>
  </headerFooter>
  <rowBreaks count="3" manualBreakCount="3">
    <brk id="131" max="29" man="1"/>
    <brk id="169" max="29" man="1"/>
    <brk id="170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6.421875" style="11" customWidth="1"/>
    <col min="2" max="2" width="47.8515625" style="11" customWidth="1"/>
    <col min="3" max="3" width="11.00390625" style="11" customWidth="1"/>
    <col min="4" max="4" width="10.7109375" style="11" customWidth="1"/>
    <col min="5" max="5" width="9.7109375" style="11" customWidth="1"/>
    <col min="6" max="6" width="14.7109375" style="11" customWidth="1"/>
    <col min="7" max="7" width="13.28125" style="11" customWidth="1"/>
    <col min="8" max="8" width="10.28125" style="11" customWidth="1"/>
    <col min="9" max="16384" width="9.140625" style="11" customWidth="1"/>
  </cols>
  <sheetData>
    <row r="1" spans="1:7" ht="15">
      <c r="A1" s="47" t="s">
        <v>318</v>
      </c>
      <c r="B1" s="48"/>
      <c r="C1" s="49"/>
      <c r="D1" s="48"/>
      <c r="E1" s="50"/>
      <c r="G1" s="12" t="s">
        <v>249</v>
      </c>
    </row>
    <row r="2" spans="1:5" ht="15">
      <c r="A2" s="47" t="s">
        <v>389</v>
      </c>
      <c r="B2" s="48"/>
      <c r="C2" s="49"/>
      <c r="D2" s="48"/>
      <c r="E2" s="50"/>
    </row>
    <row r="3" spans="1:5" ht="15">
      <c r="A3" s="47" t="s">
        <v>390</v>
      </c>
      <c r="B3" s="48"/>
      <c r="C3" s="49"/>
      <c r="D3" s="48"/>
      <c r="E3" s="50"/>
    </row>
    <row r="4" spans="1:5" ht="15">
      <c r="A4" s="47" t="s">
        <v>391</v>
      </c>
      <c r="B4" s="48"/>
      <c r="C4" s="49"/>
      <c r="D4" s="48"/>
      <c r="E4" s="50"/>
    </row>
    <row r="8" spans="2:8" ht="15.75">
      <c r="B8" s="403" t="s">
        <v>275</v>
      </c>
      <c r="C8" s="403"/>
      <c r="D8" s="403"/>
      <c r="E8" s="403"/>
      <c r="F8" s="403"/>
      <c r="G8" s="403"/>
      <c r="H8" s="403"/>
    </row>
    <row r="10" ht="15.75" thickBot="1">
      <c r="H10" s="13" t="s">
        <v>5</v>
      </c>
    </row>
    <row r="11" spans="1:8" ht="15.75" thickBot="1">
      <c r="A11" s="14" t="s">
        <v>2</v>
      </c>
      <c r="B11" s="404" t="s">
        <v>4</v>
      </c>
      <c r="C11" s="406" t="s">
        <v>414</v>
      </c>
      <c r="D11" s="407"/>
      <c r="E11" s="408" t="s">
        <v>247</v>
      </c>
      <c r="F11" s="410" t="s">
        <v>409</v>
      </c>
      <c r="G11" s="407"/>
      <c r="H11" s="411" t="s">
        <v>248</v>
      </c>
    </row>
    <row r="12" spans="1:8" ht="15.75" thickBot="1">
      <c r="A12" s="16" t="s">
        <v>3</v>
      </c>
      <c r="B12" s="405"/>
      <c r="C12" s="17" t="s">
        <v>0</v>
      </c>
      <c r="D12" s="17" t="s">
        <v>1</v>
      </c>
      <c r="E12" s="409"/>
      <c r="F12" s="18" t="s">
        <v>0</v>
      </c>
      <c r="G12" s="18" t="s">
        <v>1</v>
      </c>
      <c r="H12" s="412"/>
    </row>
    <row r="13" spans="1:8" ht="15.75" thickBot="1">
      <c r="A13" s="19">
        <v>0</v>
      </c>
      <c r="B13" s="15">
        <v>1</v>
      </c>
      <c r="C13" s="19">
        <v>2</v>
      </c>
      <c r="D13" s="18">
        <v>3</v>
      </c>
      <c r="E13" s="15">
        <v>4</v>
      </c>
      <c r="F13" s="19">
        <v>5</v>
      </c>
      <c r="G13" s="20">
        <v>6</v>
      </c>
      <c r="H13" s="153">
        <v>7</v>
      </c>
    </row>
    <row r="14" spans="1:8" ht="15">
      <c r="A14" s="21" t="s">
        <v>26</v>
      </c>
      <c r="B14" s="22" t="s">
        <v>303</v>
      </c>
      <c r="C14" s="3">
        <f>SUM(C15:C17)</f>
        <v>4669</v>
      </c>
      <c r="D14" s="3">
        <f>SUM(D15:D17)</f>
        <v>4768</v>
      </c>
      <c r="E14" s="128">
        <f>D14/C14</f>
        <v>1.0212036838723495</v>
      </c>
      <c r="F14" s="154">
        <f>'Anexa 2 OK'!H13</f>
        <v>5071</v>
      </c>
      <c r="G14" s="154">
        <f>G15+G16+G17</f>
        <v>5328</v>
      </c>
      <c r="H14" s="130">
        <f>G14/F14</f>
        <v>1.050680339183593</v>
      </c>
    </row>
    <row r="15" spans="1:8" ht="16.5" customHeight="1">
      <c r="A15" s="23">
        <v>1</v>
      </c>
      <c r="B15" s="24" t="s">
        <v>279</v>
      </c>
      <c r="C15" s="4">
        <v>4642</v>
      </c>
      <c r="D15" s="4">
        <f>'Anexa 2 OK'!G14</f>
        <v>4720</v>
      </c>
      <c r="E15" s="129">
        <f>D15/C15</f>
        <v>1.016803102111159</v>
      </c>
      <c r="F15" s="4">
        <f>'Anexa 2 OK'!H14</f>
        <v>5016</v>
      </c>
      <c r="G15" s="4">
        <v>5213</v>
      </c>
      <c r="H15" s="131">
        <f>G15/F15</f>
        <v>1.039274322169059</v>
      </c>
    </row>
    <row r="16" spans="1:8" ht="15.75" customHeight="1">
      <c r="A16" s="25" t="s">
        <v>276</v>
      </c>
      <c r="B16" s="5" t="s">
        <v>106</v>
      </c>
      <c r="C16" s="4">
        <f>D16</f>
        <v>2</v>
      </c>
      <c r="D16" s="4">
        <f>'Anexa 2 OK'!G34</f>
        <v>2</v>
      </c>
      <c r="E16" s="129">
        <f>D16/C16</f>
        <v>1</v>
      </c>
      <c r="F16" s="4">
        <f>'Anexa 2 OK'!H34</f>
        <v>0</v>
      </c>
      <c r="G16" s="4">
        <v>1</v>
      </c>
      <c r="H16" s="131">
        <v>1</v>
      </c>
    </row>
    <row r="17" spans="1:8" ht="15.75" customHeight="1" thickBot="1">
      <c r="A17" s="26" t="s">
        <v>277</v>
      </c>
      <c r="B17" s="6" t="s">
        <v>7</v>
      </c>
      <c r="C17" s="4">
        <v>25</v>
      </c>
      <c r="D17" s="7">
        <v>46</v>
      </c>
      <c r="E17" s="129">
        <f>D17/C17</f>
        <v>1.84</v>
      </c>
      <c r="F17" s="7">
        <f>'Anexa 2 OK'!H40</f>
        <v>55</v>
      </c>
      <c r="G17" s="7">
        <v>114</v>
      </c>
      <c r="H17" s="131">
        <f>G17/F17</f>
        <v>2.0727272727272728</v>
      </c>
    </row>
    <row r="25" spans="2:8" ht="15">
      <c r="B25" s="32" t="s">
        <v>392</v>
      </c>
      <c r="C25" s="33"/>
      <c r="D25" s="33"/>
      <c r="F25" s="29" t="s">
        <v>323</v>
      </c>
      <c r="G25" s="29"/>
      <c r="H25" s="27"/>
    </row>
    <row r="26" spans="2:8" ht="15">
      <c r="B26" s="32" t="s">
        <v>393</v>
      </c>
      <c r="C26" s="33"/>
      <c r="D26" s="33"/>
      <c r="F26" s="29" t="s">
        <v>394</v>
      </c>
      <c r="G26" s="29"/>
      <c r="H26" s="27"/>
    </row>
  </sheetData>
  <sheetProtection/>
  <mergeCells count="6">
    <mergeCell ref="B8:H8"/>
    <mergeCell ref="B11:B12"/>
    <mergeCell ref="C11:D11"/>
    <mergeCell ref="E11:E12"/>
    <mergeCell ref="F11:G11"/>
    <mergeCell ref="H11:H12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F55"/>
  <sheetViews>
    <sheetView zoomScaleSheetLayoutView="100" zoomScalePageLayoutView="0" workbookViewId="0" topLeftCell="A49">
      <selection activeCell="D58" sqref="D58"/>
    </sheetView>
  </sheetViews>
  <sheetFormatPr defaultColWidth="9.140625" defaultRowHeight="12.75"/>
  <cols>
    <col min="1" max="1" width="3.00390625" style="11" customWidth="1"/>
    <col min="2" max="2" width="2.28125" style="11" customWidth="1"/>
    <col min="3" max="3" width="56.421875" style="68" customWidth="1"/>
    <col min="4" max="4" width="11.140625" style="11" customWidth="1"/>
    <col min="5" max="5" width="10.421875" style="174" customWidth="1"/>
    <col min="6" max="6" width="10.7109375" style="174" customWidth="1"/>
    <col min="7" max="7" width="10.57421875" style="174" customWidth="1"/>
    <col min="8" max="8" width="9.421875" style="174" customWidth="1"/>
    <col min="9" max="9" width="10.28125" style="174" customWidth="1"/>
    <col min="10" max="16384" width="9.140625" style="11" customWidth="1"/>
  </cols>
  <sheetData>
    <row r="1" spans="1:110" s="30" customFormat="1" ht="15">
      <c r="A1" s="47" t="s">
        <v>318</v>
      </c>
      <c r="B1" s="48"/>
      <c r="C1" s="49"/>
      <c r="D1" s="48"/>
      <c r="E1" s="50"/>
      <c r="F1" s="172"/>
      <c r="G1" s="172"/>
      <c r="H1" s="44"/>
      <c r="I1" s="173" t="s">
        <v>112</v>
      </c>
      <c r="J1" s="11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</row>
    <row r="2" spans="1:110" s="30" customFormat="1" ht="15">
      <c r="A2" s="47" t="s">
        <v>389</v>
      </c>
      <c r="B2" s="48"/>
      <c r="C2" s="49"/>
      <c r="D2" s="48"/>
      <c r="E2" s="50"/>
      <c r="F2" s="172"/>
      <c r="G2" s="172"/>
      <c r="H2" s="44"/>
      <c r="I2" s="43"/>
      <c r="J2" s="33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</row>
    <row r="3" spans="1:110" s="30" customFormat="1" ht="15">
      <c r="A3" s="47" t="s">
        <v>390</v>
      </c>
      <c r="B3" s="48"/>
      <c r="C3" s="49"/>
      <c r="D3" s="48"/>
      <c r="E3" s="50"/>
      <c r="F3" s="172"/>
      <c r="G3" s="172"/>
      <c r="H3" s="44"/>
      <c r="I3" s="43"/>
      <c r="J3" s="33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</row>
    <row r="4" spans="1:110" s="30" customFormat="1" ht="15">
      <c r="A4" s="47" t="s">
        <v>391</v>
      </c>
      <c r="B4" s="48"/>
      <c r="C4" s="49"/>
      <c r="D4" s="48"/>
      <c r="E4" s="50"/>
      <c r="F4" s="172"/>
      <c r="G4" s="172"/>
      <c r="H4" s="44"/>
      <c r="I4" s="43"/>
      <c r="J4" s="33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</row>
    <row r="5" ht="15">
      <c r="H5" s="173"/>
    </row>
    <row r="6" spans="1:8" ht="15.75" thickBot="1">
      <c r="A6" s="413" t="s">
        <v>186</v>
      </c>
      <c r="B6" s="413"/>
      <c r="C6" s="413"/>
      <c r="D6" s="413"/>
      <c r="E6" s="413"/>
      <c r="F6" s="413"/>
      <c r="G6" s="413"/>
      <c r="H6" s="413"/>
    </row>
    <row r="7" spans="1:9" ht="15">
      <c r="A7" s="414"/>
      <c r="B7" s="416"/>
      <c r="C7" s="418" t="s">
        <v>48</v>
      </c>
      <c r="D7" s="422" t="s">
        <v>185</v>
      </c>
      <c r="E7" s="424" t="s">
        <v>403</v>
      </c>
      <c r="F7" s="425"/>
      <c r="G7" s="420" t="s">
        <v>49</v>
      </c>
      <c r="H7" s="420"/>
      <c r="I7" s="421"/>
    </row>
    <row r="8" spans="1:9" ht="24" customHeight="1" thickBot="1">
      <c r="A8" s="415"/>
      <c r="B8" s="417"/>
      <c r="C8" s="419"/>
      <c r="D8" s="423"/>
      <c r="E8" s="181" t="s">
        <v>0</v>
      </c>
      <c r="F8" s="181" t="s">
        <v>1</v>
      </c>
      <c r="G8" s="181" t="s">
        <v>404</v>
      </c>
      <c r="H8" s="181" t="s">
        <v>355</v>
      </c>
      <c r="I8" s="182" t="s">
        <v>405</v>
      </c>
    </row>
    <row r="9" spans="1:9" ht="13.5" customHeight="1" thickBot="1">
      <c r="A9" s="183">
        <v>0</v>
      </c>
      <c r="B9" s="184">
        <v>1</v>
      </c>
      <c r="C9" s="185">
        <v>2</v>
      </c>
      <c r="D9" s="186">
        <v>3</v>
      </c>
      <c r="E9" s="186">
        <v>4</v>
      </c>
      <c r="F9" s="186">
        <v>5</v>
      </c>
      <c r="G9" s="187">
        <v>6</v>
      </c>
      <c r="H9" s="187">
        <v>7</v>
      </c>
      <c r="I9" s="188">
        <v>8</v>
      </c>
    </row>
    <row r="10" spans="1:14" ht="21" customHeight="1">
      <c r="A10" s="189" t="s">
        <v>50</v>
      </c>
      <c r="B10" s="190"/>
      <c r="C10" s="191" t="s">
        <v>12</v>
      </c>
      <c r="D10" s="192"/>
      <c r="E10" s="193">
        <f>E11+E14+E15+E18</f>
        <v>637</v>
      </c>
      <c r="F10" s="194">
        <f>F11</f>
        <v>398</v>
      </c>
      <c r="G10" s="193">
        <f>G11</f>
        <v>470</v>
      </c>
      <c r="H10" s="193">
        <f>H11+H14+H15+H18</f>
        <v>350</v>
      </c>
      <c r="I10" s="195">
        <f>I11+I14+I15+I18</f>
        <v>360</v>
      </c>
      <c r="L10" s="155"/>
      <c r="M10" s="155"/>
      <c r="N10" s="155"/>
    </row>
    <row r="11" spans="1:9" ht="15">
      <c r="A11" s="158"/>
      <c r="B11" s="159">
        <v>1</v>
      </c>
      <c r="C11" s="160" t="s">
        <v>51</v>
      </c>
      <c r="D11" s="157"/>
      <c r="E11" s="196">
        <f>E13+E12</f>
        <v>637</v>
      </c>
      <c r="F11" s="194">
        <f>F12</f>
        <v>398</v>
      </c>
      <c r="G11" s="196">
        <f>G13+G12</f>
        <v>470</v>
      </c>
      <c r="H11" s="196">
        <f>H13+H12</f>
        <v>350</v>
      </c>
      <c r="I11" s="197">
        <f>I13+I12</f>
        <v>360</v>
      </c>
    </row>
    <row r="12" spans="1:9" ht="15">
      <c r="A12" s="158"/>
      <c r="B12" s="159"/>
      <c r="C12" s="160" t="s">
        <v>170</v>
      </c>
      <c r="D12" s="157"/>
      <c r="E12" s="196">
        <v>637</v>
      </c>
      <c r="F12" s="194">
        <v>398</v>
      </c>
      <c r="G12" s="196">
        <v>470</v>
      </c>
      <c r="H12" s="196">
        <v>350</v>
      </c>
      <c r="I12" s="197">
        <v>360</v>
      </c>
    </row>
    <row r="13" spans="1:9" ht="15">
      <c r="A13" s="158"/>
      <c r="B13" s="159"/>
      <c r="C13" s="160" t="s">
        <v>171</v>
      </c>
      <c r="D13" s="157"/>
      <c r="E13" s="196"/>
      <c r="F13" s="194">
        <f>E13</f>
        <v>0</v>
      </c>
      <c r="G13" s="196"/>
      <c r="H13" s="196"/>
      <c r="I13" s="197"/>
    </row>
    <row r="14" spans="1:9" ht="15">
      <c r="A14" s="158"/>
      <c r="B14" s="159">
        <v>2</v>
      </c>
      <c r="C14" s="160" t="s">
        <v>13</v>
      </c>
      <c r="D14" s="157"/>
      <c r="E14" s="196"/>
      <c r="F14" s="194"/>
      <c r="G14" s="196"/>
      <c r="H14" s="196"/>
      <c r="I14" s="197"/>
    </row>
    <row r="15" spans="1:9" ht="15">
      <c r="A15" s="158"/>
      <c r="B15" s="159">
        <v>3</v>
      </c>
      <c r="C15" s="160" t="s">
        <v>52</v>
      </c>
      <c r="D15" s="157"/>
      <c r="E15" s="196"/>
      <c r="F15" s="194"/>
      <c r="G15" s="196"/>
      <c r="H15" s="196"/>
      <c r="I15" s="197"/>
    </row>
    <row r="16" spans="1:9" ht="11.25" customHeight="1">
      <c r="A16" s="158"/>
      <c r="B16" s="159"/>
      <c r="C16" s="160" t="s">
        <v>172</v>
      </c>
      <c r="D16" s="157"/>
      <c r="E16" s="196"/>
      <c r="F16" s="194"/>
      <c r="G16" s="196"/>
      <c r="H16" s="196"/>
      <c r="I16" s="197"/>
    </row>
    <row r="17" spans="1:9" ht="12.75" customHeight="1">
      <c r="A17" s="158"/>
      <c r="B17" s="159"/>
      <c r="C17" s="160" t="s">
        <v>173</v>
      </c>
      <c r="D17" s="157"/>
      <c r="E17" s="196"/>
      <c r="F17" s="194"/>
      <c r="G17" s="196"/>
      <c r="H17" s="196"/>
      <c r="I17" s="197"/>
    </row>
    <row r="18" spans="1:9" ht="15">
      <c r="A18" s="158"/>
      <c r="B18" s="159">
        <v>4</v>
      </c>
      <c r="C18" s="160" t="s">
        <v>174</v>
      </c>
      <c r="D18" s="157"/>
      <c r="E18" s="196">
        <f>E19+F20</f>
        <v>0</v>
      </c>
      <c r="F18" s="194">
        <f>E18</f>
        <v>0</v>
      </c>
      <c r="G18" s="196">
        <f>G19+G20</f>
        <v>0</v>
      </c>
      <c r="H18" s="196">
        <f>H19+H20</f>
        <v>0</v>
      </c>
      <c r="I18" s="197">
        <f>I19+I20</f>
        <v>0</v>
      </c>
    </row>
    <row r="19" spans="1:9" ht="15">
      <c r="A19" s="158"/>
      <c r="B19" s="159"/>
      <c r="C19" s="156" t="s">
        <v>331</v>
      </c>
      <c r="D19" s="157"/>
      <c r="E19" s="198"/>
      <c r="F19" s="194">
        <f>E19</f>
        <v>0</v>
      </c>
      <c r="G19" s="198">
        <f>'[1]Anexa 2 OK'!O24</f>
        <v>0</v>
      </c>
      <c r="H19" s="198"/>
      <c r="I19" s="199"/>
    </row>
    <row r="20" spans="1:9" ht="15">
      <c r="A20" s="158"/>
      <c r="B20" s="159"/>
      <c r="C20" s="156" t="s">
        <v>337</v>
      </c>
      <c r="D20" s="157"/>
      <c r="E20" s="11"/>
      <c r="F20" s="198"/>
      <c r="G20" s="198"/>
      <c r="H20" s="198"/>
      <c r="I20" s="199"/>
    </row>
    <row r="21" spans="1:9" s="162" customFormat="1" ht="14.25">
      <c r="A21" s="163" t="s">
        <v>16</v>
      </c>
      <c r="B21" s="159"/>
      <c r="C21" s="164" t="s">
        <v>53</v>
      </c>
      <c r="D21" s="165"/>
      <c r="E21" s="200">
        <f>E22+E27+E37+E45+E47</f>
        <v>455</v>
      </c>
      <c r="F21" s="193">
        <f>E21</f>
        <v>455</v>
      </c>
      <c r="G21" s="200">
        <f>G22+G27+G37+G45+G47</f>
        <v>477</v>
      </c>
      <c r="H21" s="200">
        <f>H22+H27+H37+H45+H47</f>
        <v>350</v>
      </c>
      <c r="I21" s="201">
        <f>I22+I27+I37+I45+I47</f>
        <v>360</v>
      </c>
    </row>
    <row r="22" spans="1:9" ht="15">
      <c r="A22" s="202"/>
      <c r="B22" s="159">
        <v>1</v>
      </c>
      <c r="C22" s="160" t="s">
        <v>54</v>
      </c>
      <c r="D22" s="157"/>
      <c r="E22" s="196">
        <f>E23+E24+E25+E26</f>
        <v>8</v>
      </c>
      <c r="F22" s="194">
        <f>E22</f>
        <v>8</v>
      </c>
      <c r="G22" s="196">
        <f>G23+G24+G25+G26</f>
        <v>0</v>
      </c>
      <c r="H22" s="196">
        <f>H23+H24+H25+H26</f>
        <v>0</v>
      </c>
      <c r="I22" s="197">
        <f>I23+I24+I25+I26</f>
        <v>0</v>
      </c>
    </row>
    <row r="23" spans="1:9" ht="14.25" customHeight="1">
      <c r="A23" s="202"/>
      <c r="B23" s="203"/>
      <c r="C23" s="156" t="s">
        <v>175</v>
      </c>
      <c r="D23" s="157"/>
      <c r="E23" s="198">
        <v>8</v>
      </c>
      <c r="F23" s="194">
        <v>8</v>
      </c>
      <c r="G23" s="198"/>
      <c r="H23" s="198"/>
      <c r="I23" s="199"/>
    </row>
    <row r="24" spans="1:9" ht="30">
      <c r="A24" s="202"/>
      <c r="B24" s="203"/>
      <c r="C24" s="156" t="s">
        <v>176</v>
      </c>
      <c r="D24" s="157"/>
      <c r="E24" s="198"/>
      <c r="F24" s="194"/>
      <c r="G24" s="198"/>
      <c r="H24" s="198"/>
      <c r="I24" s="199"/>
    </row>
    <row r="25" spans="1:9" ht="30">
      <c r="A25" s="202"/>
      <c r="B25" s="203"/>
      <c r="C25" s="156" t="s">
        <v>177</v>
      </c>
      <c r="D25" s="157"/>
      <c r="E25" s="198"/>
      <c r="F25" s="194"/>
      <c r="G25" s="198"/>
      <c r="H25" s="198"/>
      <c r="I25" s="199"/>
    </row>
    <row r="26" spans="1:9" ht="44.25" customHeight="1">
      <c r="A26" s="202"/>
      <c r="B26" s="203"/>
      <c r="C26" s="156" t="s">
        <v>178</v>
      </c>
      <c r="D26" s="157"/>
      <c r="E26" s="198"/>
      <c r="F26" s="194"/>
      <c r="G26" s="198"/>
      <c r="H26" s="198"/>
      <c r="I26" s="199"/>
    </row>
    <row r="27" spans="1:9" s="162" customFormat="1" ht="14.25">
      <c r="A27" s="158"/>
      <c r="B27" s="159">
        <v>2</v>
      </c>
      <c r="C27" s="160" t="s">
        <v>55</v>
      </c>
      <c r="D27" s="161"/>
      <c r="E27" s="196">
        <f>E28+E35+E36</f>
        <v>0</v>
      </c>
      <c r="F27" s="196">
        <f>F28+F35+F36</f>
        <v>0</v>
      </c>
      <c r="G27" s="196">
        <f>G28+G35+G36</f>
        <v>205</v>
      </c>
      <c r="H27" s="196">
        <v>100</v>
      </c>
      <c r="I27" s="196">
        <v>110</v>
      </c>
    </row>
    <row r="28" spans="1:9" ht="16.5" customHeight="1">
      <c r="A28" s="202"/>
      <c r="B28" s="203"/>
      <c r="C28" s="156" t="s">
        <v>175</v>
      </c>
      <c r="D28" s="157"/>
      <c r="E28" s="198"/>
      <c r="F28" s="198">
        <f>F29</f>
        <v>0</v>
      </c>
      <c r="G28" s="198">
        <f>G29+G30+G31+G32+G33+G34</f>
        <v>205</v>
      </c>
      <c r="H28" s="198">
        <f>H29</f>
        <v>0</v>
      </c>
      <c r="I28" s="199">
        <f>I29</f>
        <v>0</v>
      </c>
    </row>
    <row r="29" spans="1:9" ht="15">
      <c r="A29" s="202"/>
      <c r="B29" s="203"/>
      <c r="C29" s="156" t="s">
        <v>423</v>
      </c>
      <c r="D29" s="204" t="s">
        <v>419</v>
      </c>
      <c r="E29" s="198"/>
      <c r="F29" s="194"/>
      <c r="G29" s="198">
        <v>20</v>
      </c>
      <c r="H29" s="198"/>
      <c r="I29" s="199"/>
    </row>
    <row r="30" spans="1:9" ht="15">
      <c r="A30" s="202"/>
      <c r="B30" s="203"/>
      <c r="C30" s="156" t="s">
        <v>424</v>
      </c>
      <c r="D30" s="204" t="s">
        <v>419</v>
      </c>
      <c r="E30" s="198"/>
      <c r="F30" s="194"/>
      <c r="G30" s="198">
        <v>20</v>
      </c>
      <c r="H30" s="198"/>
      <c r="I30" s="199"/>
    </row>
    <row r="31" spans="1:9" ht="15">
      <c r="A31" s="202"/>
      <c r="B31" s="203"/>
      <c r="C31" s="156" t="s">
        <v>425</v>
      </c>
      <c r="D31" s="204" t="s">
        <v>419</v>
      </c>
      <c r="E31" s="198"/>
      <c r="F31" s="194"/>
      <c r="G31" s="198">
        <v>70</v>
      </c>
      <c r="H31" s="198"/>
      <c r="I31" s="199"/>
    </row>
    <row r="32" spans="1:9" ht="15">
      <c r="A32" s="202"/>
      <c r="B32" s="203"/>
      <c r="C32" s="156" t="s">
        <v>426</v>
      </c>
      <c r="D32" s="204" t="s">
        <v>419</v>
      </c>
      <c r="E32" s="198"/>
      <c r="F32" s="194"/>
      <c r="G32" s="198">
        <v>6</v>
      </c>
      <c r="H32" s="198"/>
      <c r="I32" s="199"/>
    </row>
    <row r="33" spans="1:9" ht="15">
      <c r="A33" s="202"/>
      <c r="B33" s="203"/>
      <c r="C33" s="156" t="s">
        <v>427</v>
      </c>
      <c r="D33" s="204" t="s">
        <v>419</v>
      </c>
      <c r="E33" s="198"/>
      <c r="F33" s="194"/>
      <c r="G33" s="198">
        <v>85</v>
      </c>
      <c r="H33" s="198"/>
      <c r="I33" s="199"/>
    </row>
    <row r="34" spans="1:9" ht="15">
      <c r="A34" s="202"/>
      <c r="B34" s="203"/>
      <c r="C34" s="156" t="s">
        <v>428</v>
      </c>
      <c r="D34" s="157" t="s">
        <v>419</v>
      </c>
      <c r="E34" s="198"/>
      <c r="F34" s="320"/>
      <c r="G34" s="198">
        <v>4</v>
      </c>
      <c r="H34" s="198"/>
      <c r="I34" s="199"/>
    </row>
    <row r="35" spans="1:9" ht="30">
      <c r="A35" s="202"/>
      <c r="B35" s="203"/>
      <c r="C35" s="156" t="s">
        <v>176</v>
      </c>
      <c r="D35" s="157"/>
      <c r="E35" s="198"/>
      <c r="F35" s="194"/>
      <c r="G35" s="198"/>
      <c r="H35" s="198"/>
      <c r="I35" s="199"/>
    </row>
    <row r="36" spans="1:9" ht="30">
      <c r="A36" s="202"/>
      <c r="B36" s="203"/>
      <c r="C36" s="156" t="s">
        <v>177</v>
      </c>
      <c r="D36" s="157"/>
      <c r="E36" s="198"/>
      <c r="F36" s="194"/>
      <c r="G36" s="198"/>
      <c r="H36" s="198"/>
      <c r="I36" s="199"/>
    </row>
    <row r="37" spans="1:9" s="162" customFormat="1" ht="27" customHeight="1">
      <c r="A37" s="158"/>
      <c r="B37" s="159">
        <v>3</v>
      </c>
      <c r="C37" s="160" t="s">
        <v>167</v>
      </c>
      <c r="D37" s="161"/>
      <c r="E37" s="196">
        <v>331</v>
      </c>
      <c r="F37" s="196">
        <v>331</v>
      </c>
      <c r="G37" s="196">
        <f>G39+G38+G40</f>
        <v>272</v>
      </c>
      <c r="H37" s="196">
        <v>200</v>
      </c>
      <c r="I37" s="196">
        <v>200</v>
      </c>
    </row>
    <row r="38" spans="1:9" ht="15">
      <c r="A38" s="202"/>
      <c r="B38" s="203"/>
      <c r="C38" s="156" t="s">
        <v>175</v>
      </c>
      <c r="D38" s="157"/>
      <c r="E38" s="198"/>
      <c r="F38" s="198"/>
      <c r="G38" s="198"/>
      <c r="H38" s="198"/>
      <c r="I38" s="199"/>
    </row>
    <row r="39" spans="1:9" ht="30">
      <c r="A39" s="202"/>
      <c r="B39" s="203"/>
      <c r="C39" s="156" t="s">
        <v>176</v>
      </c>
      <c r="D39" s="157"/>
      <c r="E39" s="198"/>
      <c r="F39" s="194"/>
      <c r="G39" s="198"/>
      <c r="H39" s="198"/>
      <c r="I39" s="199"/>
    </row>
    <row r="40" spans="1:9" ht="12.75" customHeight="1">
      <c r="A40" s="202"/>
      <c r="B40" s="203"/>
      <c r="C40" s="156" t="s">
        <v>177</v>
      </c>
      <c r="D40" s="157"/>
      <c r="E40" s="198"/>
      <c r="F40" s="194"/>
      <c r="G40" s="198">
        <f>G41+G42+G43</f>
        <v>272</v>
      </c>
      <c r="H40" s="198"/>
      <c r="I40" s="199"/>
    </row>
    <row r="41" spans="1:9" ht="12.75" customHeight="1">
      <c r="A41" s="202"/>
      <c r="B41" s="203"/>
      <c r="C41" s="156" t="s">
        <v>415</v>
      </c>
      <c r="D41" s="157" t="s">
        <v>416</v>
      </c>
      <c r="E41" s="198"/>
      <c r="F41" s="320"/>
      <c r="G41" s="198">
        <v>135</v>
      </c>
      <c r="H41" s="198"/>
      <c r="I41" s="199"/>
    </row>
    <row r="42" spans="1:9" ht="15">
      <c r="A42" s="202"/>
      <c r="B42" s="203"/>
      <c r="C42" s="156" t="s">
        <v>417</v>
      </c>
      <c r="D42" s="157" t="s">
        <v>418</v>
      </c>
      <c r="E42" s="198"/>
      <c r="F42" s="320"/>
      <c r="G42" s="198">
        <v>114</v>
      </c>
      <c r="H42" s="198"/>
      <c r="I42" s="199"/>
    </row>
    <row r="43" spans="1:9" ht="15">
      <c r="A43" s="202"/>
      <c r="B43" s="203"/>
      <c r="C43" s="156" t="s">
        <v>420</v>
      </c>
      <c r="D43" s="157" t="s">
        <v>421</v>
      </c>
      <c r="E43" s="198"/>
      <c r="F43" s="320"/>
      <c r="G43" s="198">
        <v>23</v>
      </c>
      <c r="H43" s="198"/>
      <c r="I43" s="199"/>
    </row>
    <row r="44" spans="1:9" ht="42.75" customHeight="1">
      <c r="A44" s="202"/>
      <c r="B44" s="203"/>
      <c r="C44" s="156" t="s">
        <v>178</v>
      </c>
      <c r="D44" s="157"/>
      <c r="E44" s="198"/>
      <c r="F44" s="194"/>
      <c r="G44" s="198"/>
      <c r="H44" s="198"/>
      <c r="I44" s="199"/>
    </row>
    <row r="45" spans="1:9" s="162" customFormat="1" ht="14.25">
      <c r="A45" s="158"/>
      <c r="B45" s="159">
        <v>4</v>
      </c>
      <c r="C45" s="160" t="s">
        <v>58</v>
      </c>
      <c r="D45" s="161"/>
      <c r="E45" s="196">
        <v>116</v>
      </c>
      <c r="F45" s="196">
        <v>116</v>
      </c>
      <c r="G45" s="196">
        <f>G46</f>
        <v>0</v>
      </c>
      <c r="H45" s="196">
        <v>50</v>
      </c>
      <c r="I45" s="197">
        <v>50</v>
      </c>
    </row>
    <row r="46" spans="1:9" ht="15" customHeight="1">
      <c r="A46" s="202"/>
      <c r="B46" s="159"/>
      <c r="C46" s="160" t="s">
        <v>352</v>
      </c>
      <c r="D46" s="204"/>
      <c r="E46" s="58"/>
      <c r="F46" s="58"/>
      <c r="G46" s="198"/>
      <c r="H46" s="198"/>
      <c r="I46" s="199"/>
    </row>
    <row r="47" spans="1:9" ht="28.5">
      <c r="A47" s="202"/>
      <c r="B47" s="205">
        <v>5</v>
      </c>
      <c r="C47" s="164" t="s">
        <v>56</v>
      </c>
      <c r="D47" s="206"/>
      <c r="E47" s="207"/>
      <c r="F47" s="207"/>
      <c r="G47" s="198"/>
      <c r="H47" s="198"/>
      <c r="I47" s="199"/>
    </row>
    <row r="48" spans="1:9" ht="15" customHeight="1">
      <c r="A48" s="202"/>
      <c r="B48" s="203"/>
      <c r="C48" s="160" t="s">
        <v>179</v>
      </c>
      <c r="D48" s="157"/>
      <c r="E48" s="198"/>
      <c r="F48" s="198"/>
      <c r="G48" s="198"/>
      <c r="H48" s="198"/>
      <c r="I48" s="199"/>
    </row>
    <row r="49" spans="1:9" ht="15.75" thickBot="1">
      <c r="A49" s="208"/>
      <c r="B49" s="209"/>
      <c r="C49" s="210" t="s">
        <v>180</v>
      </c>
      <c r="D49" s="211"/>
      <c r="E49" s="212"/>
      <c r="F49" s="212"/>
      <c r="G49" s="212"/>
      <c r="H49" s="212"/>
      <c r="I49" s="213"/>
    </row>
    <row r="50" spans="1:9" ht="15">
      <c r="A50" s="322"/>
      <c r="B50" s="322"/>
      <c r="C50" s="323"/>
      <c r="D50" s="324"/>
      <c r="E50" s="325"/>
      <c r="F50" s="325"/>
      <c r="G50" s="325"/>
      <c r="H50" s="325"/>
      <c r="I50" s="325"/>
    </row>
    <row r="51" spans="1:9" ht="15">
      <c r="A51" s="322"/>
      <c r="B51" s="322"/>
      <c r="C51" s="323"/>
      <c r="D51" s="324"/>
      <c r="E51" s="325"/>
      <c r="F51" s="325"/>
      <c r="G51" s="325"/>
      <c r="H51" s="325"/>
      <c r="I51" s="325"/>
    </row>
    <row r="52" spans="3:6" ht="15">
      <c r="C52" s="32" t="s">
        <v>392</v>
      </c>
      <c r="F52" s="29" t="s">
        <v>323</v>
      </c>
    </row>
    <row r="53" spans="3:11" ht="19.5" customHeight="1">
      <c r="C53" s="32" t="s">
        <v>393</v>
      </c>
      <c r="D53" s="33"/>
      <c r="E53" s="33"/>
      <c r="F53" s="29" t="s">
        <v>394</v>
      </c>
      <c r="G53" s="29"/>
      <c r="H53" s="11"/>
      <c r="I53" s="27"/>
      <c r="J53" s="29"/>
      <c r="K53" s="29"/>
    </row>
    <row r="54" spans="3:11" ht="15" customHeight="1">
      <c r="C54" s="32"/>
      <c r="D54" s="33"/>
      <c r="E54" s="33"/>
      <c r="F54" s="29"/>
      <c r="G54" s="29"/>
      <c r="H54" s="11"/>
      <c r="I54" s="27"/>
      <c r="J54" s="29"/>
      <c r="K54" s="29"/>
    </row>
    <row r="55" spans="6:7" ht="15">
      <c r="F55" s="11"/>
      <c r="G55" s="11"/>
    </row>
  </sheetData>
  <sheetProtection/>
  <mergeCells count="7">
    <mergeCell ref="A6:H6"/>
    <mergeCell ref="A7:A8"/>
    <mergeCell ref="B7:B8"/>
    <mergeCell ref="C7:C8"/>
    <mergeCell ref="G7:I7"/>
    <mergeCell ref="D7:D8"/>
    <mergeCell ref="E7:F7"/>
  </mergeCells>
  <printOptions/>
  <pageMargins left="0.35433070866141736" right="0.1968503937007874" top="0.2755905511811024" bottom="0.2362204724409449" header="0.3937007874015748" footer="0.196850393700787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34"/>
  <sheetViews>
    <sheetView view="pageBreakPreview" zoomScale="85" zoomScaleSheetLayoutView="85" zoomScalePageLayoutView="0" workbookViewId="0" topLeftCell="A7">
      <selection activeCell="E22" sqref="E22"/>
    </sheetView>
  </sheetViews>
  <sheetFormatPr defaultColWidth="9.140625" defaultRowHeight="12.75" outlineLevelCol="1"/>
  <cols>
    <col min="1" max="1" width="7.7109375" style="96" customWidth="1"/>
    <col min="2" max="2" width="33.00390625" style="96" customWidth="1"/>
    <col min="3" max="3" width="11.00390625" style="96" customWidth="1"/>
    <col min="4" max="4" width="10.140625" style="96" customWidth="1"/>
    <col min="5" max="5" width="12.28125" style="96" customWidth="1"/>
    <col min="6" max="6" width="12.57421875" style="96" customWidth="1" outlineLevel="1"/>
    <col min="7" max="7" width="14.8515625" style="98" customWidth="1"/>
    <col min="8" max="9" width="11.421875" style="103" bestFit="1" customWidth="1"/>
    <col min="10" max="10" width="12.7109375" style="103" bestFit="1" customWidth="1"/>
    <col min="11" max="53" width="9.140625" style="102" customWidth="1"/>
    <col min="54" max="16384" width="9.140625" style="96" customWidth="1"/>
  </cols>
  <sheetData>
    <row r="1" spans="1:110" s="30" customFormat="1" ht="16.5">
      <c r="A1" s="47" t="s">
        <v>318</v>
      </c>
      <c r="B1" s="48"/>
      <c r="C1" s="49"/>
      <c r="D1" s="48"/>
      <c r="E1" s="50"/>
      <c r="F1" s="95" t="s">
        <v>348</v>
      </c>
      <c r="G1" s="28"/>
      <c r="I1" s="69"/>
      <c r="J1" s="11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</row>
    <row r="2" spans="1:110" s="30" customFormat="1" ht="15">
      <c r="A2" s="47" t="s">
        <v>389</v>
      </c>
      <c r="B2" s="48"/>
      <c r="C2" s="49"/>
      <c r="D2" s="48"/>
      <c r="E2" s="50"/>
      <c r="F2" s="28"/>
      <c r="G2" s="28"/>
      <c r="I2" s="29"/>
      <c r="J2" s="33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</row>
    <row r="3" spans="1:110" s="30" customFormat="1" ht="15">
      <c r="A3" s="47" t="s">
        <v>390</v>
      </c>
      <c r="B3" s="48"/>
      <c r="C3" s="49"/>
      <c r="D3" s="48"/>
      <c r="E3" s="50"/>
      <c r="F3" s="28"/>
      <c r="G3" s="28"/>
      <c r="I3" s="29"/>
      <c r="J3" s="33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</row>
    <row r="4" spans="1:110" s="30" customFormat="1" ht="15">
      <c r="A4" s="47" t="s">
        <v>391</v>
      </c>
      <c r="B4" s="48"/>
      <c r="C4" s="49"/>
      <c r="D4" s="48"/>
      <c r="E4" s="50"/>
      <c r="F4" s="28"/>
      <c r="G4" s="28"/>
      <c r="I4" s="29"/>
      <c r="J4" s="33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</row>
    <row r="5" spans="1:44" s="97" customFormat="1" ht="16.5">
      <c r="A5" s="94"/>
      <c r="B5" s="95"/>
      <c r="C5" s="95"/>
      <c r="D5" s="96"/>
      <c r="F5" s="95"/>
      <c r="G5" s="95"/>
      <c r="H5" s="96"/>
      <c r="I5" s="9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</row>
    <row r="8" spans="1:53" ht="16.5">
      <c r="A8" s="98"/>
      <c r="B8" s="117" t="s">
        <v>329</v>
      </c>
      <c r="C8" s="94"/>
      <c r="D8" s="98"/>
      <c r="E8" s="98"/>
      <c r="F8" s="99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</row>
    <row r="9" ht="17.25" thickBot="1"/>
    <row r="10" spans="1:6" ht="17.25" thickBot="1">
      <c r="A10" s="105" t="s">
        <v>57</v>
      </c>
      <c r="B10" s="100" t="s">
        <v>319</v>
      </c>
      <c r="C10" s="100" t="s">
        <v>324</v>
      </c>
      <c r="D10" s="100" t="s">
        <v>327</v>
      </c>
      <c r="E10" s="100" t="s">
        <v>325</v>
      </c>
      <c r="F10" s="101" t="s">
        <v>49</v>
      </c>
    </row>
    <row r="11" spans="1:6" ht="16.5">
      <c r="A11" s="107">
        <v>1</v>
      </c>
      <c r="B11" s="118"/>
      <c r="C11" s="108" t="s">
        <v>326</v>
      </c>
      <c r="D11" s="110"/>
      <c r="E11" s="111"/>
      <c r="F11" s="119">
        <f>D11*E11</f>
        <v>0</v>
      </c>
    </row>
    <row r="12" spans="1:6" ht="17.25" thickBot="1">
      <c r="A12" s="240">
        <v>2</v>
      </c>
      <c r="B12" s="241"/>
      <c r="C12" s="242" t="s">
        <v>326</v>
      </c>
      <c r="D12" s="242"/>
      <c r="E12" s="243"/>
      <c r="F12" s="119">
        <f>D12*E12</f>
        <v>0</v>
      </c>
    </row>
    <row r="13" spans="1:6" ht="17.25" thickBot="1">
      <c r="A13" s="114"/>
      <c r="B13" s="115" t="s">
        <v>322</v>
      </c>
      <c r="C13" s="115"/>
      <c r="D13" s="106"/>
      <c r="E13" s="116"/>
      <c r="F13" s="120">
        <f>SUM(F11:F12)</f>
        <v>0</v>
      </c>
    </row>
    <row r="16" spans="1:11" ht="16.5">
      <c r="A16" s="426" t="s">
        <v>328</v>
      </c>
      <c r="B16" s="426"/>
      <c r="C16" s="426"/>
      <c r="D16" s="426"/>
      <c r="E16" s="426"/>
      <c r="F16" s="426"/>
      <c r="K16" s="96"/>
    </row>
    <row r="17" spans="1:6" ht="17.25" thickBot="1">
      <c r="A17" s="104"/>
      <c r="B17" s="104"/>
      <c r="C17" s="104"/>
      <c r="D17" s="104"/>
      <c r="E17" s="104"/>
      <c r="F17" s="104"/>
    </row>
    <row r="18" spans="1:6" ht="17.25" thickBot="1">
      <c r="A18" s="105" t="s">
        <v>57</v>
      </c>
      <c r="B18" s="100" t="s">
        <v>319</v>
      </c>
      <c r="C18" s="100" t="s">
        <v>324</v>
      </c>
      <c r="D18" s="100" t="s">
        <v>327</v>
      </c>
      <c r="E18" s="100" t="s">
        <v>325</v>
      </c>
      <c r="F18" s="101" t="s">
        <v>49</v>
      </c>
    </row>
    <row r="19" spans="1:6" ht="16.5">
      <c r="A19" s="107">
        <v>1</v>
      </c>
      <c r="B19" s="109"/>
      <c r="C19" s="110"/>
      <c r="D19" s="110"/>
      <c r="E19" s="111"/>
      <c r="F19" s="119">
        <f>E19*D19</f>
        <v>0</v>
      </c>
    </row>
    <row r="20" spans="1:6" ht="17.25" thickBot="1">
      <c r="A20" s="137">
        <v>2</v>
      </c>
      <c r="B20" s="113"/>
      <c r="C20" s="112"/>
      <c r="D20" s="112"/>
      <c r="E20" s="138"/>
      <c r="F20" s="119">
        <f>E20*D20</f>
        <v>0</v>
      </c>
    </row>
    <row r="21" spans="1:6" ht="17.25" thickBot="1">
      <c r="A21" s="114"/>
      <c r="B21" s="115" t="s">
        <v>322</v>
      </c>
      <c r="C21" s="115"/>
      <c r="D21" s="106"/>
      <c r="E21" s="116"/>
      <c r="F21" s="120">
        <f>SUM(F19:F20)</f>
        <v>0</v>
      </c>
    </row>
    <row r="24" spans="5:6" ht="16.5">
      <c r="E24" s="121" t="s">
        <v>330</v>
      </c>
      <c r="F24" s="122">
        <f>F13+F21</f>
        <v>0</v>
      </c>
    </row>
    <row r="33" spans="2:53" ht="16.5">
      <c r="B33" s="32" t="s">
        <v>392</v>
      </c>
      <c r="C33" s="33"/>
      <c r="D33" s="33"/>
      <c r="E33" s="29" t="s">
        <v>323</v>
      </c>
      <c r="F33" s="29"/>
      <c r="G33" s="11"/>
      <c r="H33" s="27"/>
      <c r="I33" s="29"/>
      <c r="J33" s="29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</row>
    <row r="34" spans="2:53" ht="16.5">
      <c r="B34" s="32" t="s">
        <v>393</v>
      </c>
      <c r="C34" s="33"/>
      <c r="D34" s="33"/>
      <c r="E34" s="29" t="s">
        <v>394</v>
      </c>
      <c r="F34" s="29"/>
      <c r="G34" s="11"/>
      <c r="H34" s="27"/>
      <c r="I34" s="29"/>
      <c r="J34" s="29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</row>
  </sheetData>
  <sheetProtection/>
  <mergeCells count="1">
    <mergeCell ref="A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6.57421875" style="11" customWidth="1"/>
    <col min="2" max="2" width="3.00390625" style="11" customWidth="1"/>
    <col min="3" max="3" width="33.421875" style="11" customWidth="1"/>
    <col min="4" max="4" width="12.00390625" style="11" customWidth="1"/>
    <col min="5" max="5" width="10.57421875" style="11" customWidth="1"/>
    <col min="6" max="6" width="8.8515625" style="11" customWidth="1"/>
    <col min="7" max="7" width="10.140625" style="11" customWidth="1"/>
    <col min="8" max="8" width="9.00390625" style="11" customWidth="1"/>
    <col min="9" max="9" width="10.8515625" style="11" customWidth="1"/>
    <col min="10" max="10" width="8.28125" style="11" bestFit="1" customWidth="1"/>
    <col min="11" max="11" width="11.421875" style="11" customWidth="1"/>
    <col min="12" max="12" width="10.8515625" style="11" bestFit="1" customWidth="1"/>
    <col min="13" max="16384" width="9.140625" style="11" customWidth="1"/>
  </cols>
  <sheetData>
    <row r="1" ht="15">
      <c r="L1" s="69" t="s">
        <v>66</v>
      </c>
    </row>
    <row r="3" spans="2:12" ht="12.75" customHeight="1">
      <c r="B3" s="413" t="s">
        <v>317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5" ht="15.75" thickBot="1">
      <c r="L5" s="69" t="s">
        <v>47</v>
      </c>
    </row>
    <row r="6" spans="1:12" ht="15.75" thickBot="1">
      <c r="A6" s="427" t="s">
        <v>191</v>
      </c>
      <c r="B6" s="444" t="s">
        <v>187</v>
      </c>
      <c r="C6" s="445"/>
      <c r="D6" s="450" t="s">
        <v>184</v>
      </c>
      <c r="E6" s="444" t="s">
        <v>403</v>
      </c>
      <c r="F6" s="445"/>
      <c r="G6" s="453" t="s">
        <v>404</v>
      </c>
      <c r="H6" s="454"/>
      <c r="I6" s="457" t="s">
        <v>355</v>
      </c>
      <c r="J6" s="458"/>
      <c r="K6" s="457" t="s">
        <v>405</v>
      </c>
      <c r="L6" s="458"/>
    </row>
    <row r="7" spans="1:12" ht="26.25" customHeight="1" thickBot="1">
      <c r="A7" s="428"/>
      <c r="B7" s="446"/>
      <c r="C7" s="447"/>
      <c r="D7" s="451"/>
      <c r="E7" s="448" t="s">
        <v>169</v>
      </c>
      <c r="F7" s="449"/>
      <c r="G7" s="442" t="s">
        <v>192</v>
      </c>
      <c r="H7" s="443"/>
      <c r="I7" s="442" t="s">
        <v>193</v>
      </c>
      <c r="J7" s="443"/>
      <c r="K7" s="442" t="s">
        <v>194</v>
      </c>
      <c r="L7" s="443"/>
    </row>
    <row r="8" spans="1:12" ht="28.5" customHeight="1" thickBot="1">
      <c r="A8" s="429"/>
      <c r="B8" s="448"/>
      <c r="C8" s="449"/>
      <c r="D8" s="452"/>
      <c r="E8" s="76" t="s">
        <v>203</v>
      </c>
      <c r="F8" s="167" t="s">
        <v>278</v>
      </c>
      <c r="G8" s="168" t="s">
        <v>168</v>
      </c>
      <c r="H8" s="169" t="s">
        <v>278</v>
      </c>
      <c r="I8" s="170" t="s">
        <v>168</v>
      </c>
      <c r="J8" s="171" t="s">
        <v>278</v>
      </c>
      <c r="K8" s="76" t="s">
        <v>168</v>
      </c>
      <c r="L8" s="167" t="s">
        <v>278</v>
      </c>
    </row>
    <row r="9" spans="1:12" s="69" customFormat="1" ht="15" thickBot="1">
      <c r="A9" s="77">
        <v>0</v>
      </c>
      <c r="B9" s="459">
        <v>1</v>
      </c>
      <c r="C9" s="460"/>
      <c r="D9" s="78">
        <v>2</v>
      </c>
      <c r="E9" s="166">
        <v>3</v>
      </c>
      <c r="F9" s="80">
        <v>4</v>
      </c>
      <c r="G9" s="81">
        <v>5</v>
      </c>
      <c r="H9" s="82">
        <v>6</v>
      </c>
      <c r="I9" s="79">
        <v>7</v>
      </c>
      <c r="J9" s="83">
        <v>8</v>
      </c>
      <c r="K9" s="81">
        <v>9</v>
      </c>
      <c r="L9" s="83">
        <v>10</v>
      </c>
    </row>
    <row r="10" spans="1:12" s="69" customFormat="1" ht="14.25">
      <c r="A10" s="74" t="s">
        <v>195</v>
      </c>
      <c r="B10" s="434" t="s">
        <v>317</v>
      </c>
      <c r="C10" s="435"/>
      <c r="D10" s="84"/>
      <c r="E10" s="84"/>
      <c r="F10" s="84"/>
      <c r="G10" s="84"/>
      <c r="H10" s="84"/>
      <c r="I10" s="84"/>
      <c r="J10" s="84"/>
      <c r="K10" s="84"/>
      <c r="L10" s="85"/>
    </row>
    <row r="11" spans="1:12" ht="15">
      <c r="A11" s="86">
        <v>1</v>
      </c>
      <c r="B11" s="430" t="s">
        <v>396</v>
      </c>
      <c r="C11" s="431"/>
      <c r="D11" s="136">
        <v>43830</v>
      </c>
      <c r="E11" s="75" t="s">
        <v>65</v>
      </c>
      <c r="F11" s="75" t="s">
        <v>65</v>
      </c>
      <c r="G11" s="70">
        <v>164</v>
      </c>
      <c r="H11" s="70"/>
      <c r="I11" s="70">
        <v>164</v>
      </c>
      <c r="J11" s="70">
        <v>0</v>
      </c>
      <c r="K11" s="70">
        <v>164</v>
      </c>
      <c r="L11" s="71"/>
    </row>
    <row r="12" spans="1:12" ht="15">
      <c r="A12" s="86"/>
      <c r="B12" s="430"/>
      <c r="C12" s="431"/>
      <c r="D12" s="70"/>
      <c r="E12" s="75" t="s">
        <v>65</v>
      </c>
      <c r="F12" s="75" t="s">
        <v>65</v>
      </c>
      <c r="G12" s="70"/>
      <c r="H12" s="70"/>
      <c r="I12" s="70"/>
      <c r="J12" s="70"/>
      <c r="K12" s="70"/>
      <c r="L12" s="71"/>
    </row>
    <row r="13" spans="1:12" ht="15.75" thickBot="1">
      <c r="A13" s="86"/>
      <c r="B13" s="432" t="s">
        <v>198</v>
      </c>
      <c r="C13" s="433"/>
      <c r="D13" s="72"/>
      <c r="E13" s="87" t="s">
        <v>65</v>
      </c>
      <c r="F13" s="87" t="s">
        <v>65</v>
      </c>
      <c r="G13" s="72">
        <f aca="true" t="shared" si="0" ref="G13:L13">G11+G12</f>
        <v>164</v>
      </c>
      <c r="H13" s="72">
        <f t="shared" si="0"/>
        <v>0</v>
      </c>
      <c r="I13" s="72">
        <f t="shared" si="0"/>
        <v>164</v>
      </c>
      <c r="J13" s="72">
        <f t="shared" si="0"/>
        <v>0</v>
      </c>
      <c r="K13" s="72">
        <f t="shared" si="0"/>
        <v>164</v>
      </c>
      <c r="L13" s="72">
        <f t="shared" si="0"/>
        <v>0</v>
      </c>
    </row>
    <row r="14" spans="1:12" ht="27" customHeight="1">
      <c r="A14" s="88" t="s">
        <v>196</v>
      </c>
      <c r="B14" s="436" t="s">
        <v>201</v>
      </c>
      <c r="C14" s="437"/>
      <c r="D14" s="89"/>
      <c r="E14" s="89"/>
      <c r="F14" s="89"/>
      <c r="G14" s="89"/>
      <c r="H14" s="89"/>
      <c r="I14" s="89"/>
      <c r="J14" s="89"/>
      <c r="K14" s="89"/>
      <c r="L14" s="90"/>
    </row>
    <row r="15" spans="1:12" ht="15">
      <c r="A15" s="86">
        <v>1</v>
      </c>
      <c r="B15" s="430" t="s">
        <v>189</v>
      </c>
      <c r="C15" s="431"/>
      <c r="D15" s="70"/>
      <c r="E15" s="75" t="s">
        <v>65</v>
      </c>
      <c r="F15" s="75" t="s">
        <v>65</v>
      </c>
      <c r="G15" s="70"/>
      <c r="H15" s="70"/>
      <c r="I15" s="70"/>
      <c r="J15" s="70"/>
      <c r="K15" s="70"/>
      <c r="L15" s="71"/>
    </row>
    <row r="16" spans="1:12" ht="15">
      <c r="A16" s="86">
        <v>2</v>
      </c>
      <c r="B16" s="430" t="s">
        <v>190</v>
      </c>
      <c r="C16" s="431"/>
      <c r="D16" s="70"/>
      <c r="E16" s="75" t="s">
        <v>65</v>
      </c>
      <c r="F16" s="75" t="s">
        <v>65</v>
      </c>
      <c r="G16" s="70"/>
      <c r="H16" s="70"/>
      <c r="I16" s="70"/>
      <c r="J16" s="70"/>
      <c r="K16" s="70"/>
      <c r="L16" s="71"/>
    </row>
    <row r="17" spans="1:12" ht="25.5" customHeight="1">
      <c r="A17" s="86"/>
      <c r="B17" s="438" t="s">
        <v>287</v>
      </c>
      <c r="C17" s="440"/>
      <c r="D17" s="70"/>
      <c r="E17" s="75"/>
      <c r="F17" s="75"/>
      <c r="G17" s="70"/>
      <c r="H17" s="70"/>
      <c r="I17" s="70"/>
      <c r="J17" s="70"/>
      <c r="K17" s="70"/>
      <c r="L17" s="71"/>
    </row>
    <row r="18" spans="1:12" ht="18.75" customHeight="1">
      <c r="A18" s="86"/>
      <c r="B18" s="439"/>
      <c r="C18" s="441"/>
      <c r="D18" s="70"/>
      <c r="E18" s="75"/>
      <c r="F18" s="75"/>
      <c r="G18" s="70"/>
      <c r="H18" s="70"/>
      <c r="I18" s="70"/>
      <c r="J18" s="70"/>
      <c r="K18" s="70"/>
      <c r="L18" s="71"/>
    </row>
    <row r="19" spans="1:12" ht="15">
      <c r="A19" s="86"/>
      <c r="B19" s="430" t="s">
        <v>288</v>
      </c>
      <c r="C19" s="431"/>
      <c r="D19" s="70"/>
      <c r="E19" s="75" t="s">
        <v>65</v>
      </c>
      <c r="F19" s="75" t="s">
        <v>65</v>
      </c>
      <c r="G19" s="70"/>
      <c r="H19" s="70"/>
      <c r="I19" s="70"/>
      <c r="J19" s="70"/>
      <c r="K19" s="70"/>
      <c r="L19" s="71"/>
    </row>
    <row r="20" spans="1:12" ht="15.75" thickBot="1">
      <c r="A20" s="86"/>
      <c r="B20" s="432" t="s">
        <v>199</v>
      </c>
      <c r="C20" s="433"/>
      <c r="D20" s="72"/>
      <c r="E20" s="87" t="s">
        <v>65</v>
      </c>
      <c r="F20" s="87" t="s">
        <v>65</v>
      </c>
      <c r="G20" s="72"/>
      <c r="H20" s="72"/>
      <c r="I20" s="72"/>
      <c r="J20" s="72"/>
      <c r="K20" s="72"/>
      <c r="L20" s="73"/>
    </row>
    <row r="21" spans="1:12" ht="29.25" thickBot="1">
      <c r="A21" s="91" t="s">
        <v>197</v>
      </c>
      <c r="B21" s="455" t="s">
        <v>200</v>
      </c>
      <c r="C21" s="456"/>
      <c r="D21" s="92"/>
      <c r="E21" s="92"/>
      <c r="F21" s="92"/>
      <c r="G21" s="92">
        <f aca="true" t="shared" si="1" ref="G21:L21">G13</f>
        <v>164</v>
      </c>
      <c r="H21" s="92">
        <f t="shared" si="1"/>
        <v>0</v>
      </c>
      <c r="I21" s="92">
        <f t="shared" si="1"/>
        <v>164</v>
      </c>
      <c r="J21" s="92">
        <f t="shared" si="1"/>
        <v>0</v>
      </c>
      <c r="K21" s="92">
        <f t="shared" si="1"/>
        <v>164</v>
      </c>
      <c r="L21" s="92">
        <f t="shared" si="1"/>
        <v>0</v>
      </c>
    </row>
    <row r="24" spans="3:11" ht="16.5" customHeight="1">
      <c r="C24" s="32" t="s">
        <v>392</v>
      </c>
      <c r="D24" s="33"/>
      <c r="E24" s="33"/>
      <c r="I24" s="27"/>
      <c r="J24" s="29" t="s">
        <v>323</v>
      </c>
      <c r="K24" s="29"/>
    </row>
    <row r="25" spans="3:11" ht="12.75" customHeight="1">
      <c r="C25" s="32" t="s">
        <v>393</v>
      </c>
      <c r="D25" s="33"/>
      <c r="E25" s="33"/>
      <c r="I25" s="27"/>
      <c r="J25" s="29" t="s">
        <v>394</v>
      </c>
      <c r="K25" s="29"/>
    </row>
    <row r="30" ht="15">
      <c r="E30" s="11" t="s">
        <v>336</v>
      </c>
    </row>
  </sheetData>
  <sheetProtection/>
  <mergeCells count="25">
    <mergeCell ref="B21:C21"/>
    <mergeCell ref="G7:H7"/>
    <mergeCell ref="I6:J6"/>
    <mergeCell ref="K6:L6"/>
    <mergeCell ref="E7:F7"/>
    <mergeCell ref="B13:C13"/>
    <mergeCell ref="B9:C9"/>
    <mergeCell ref="B11:C11"/>
    <mergeCell ref="B12:C12"/>
    <mergeCell ref="B3:L3"/>
    <mergeCell ref="I7:J7"/>
    <mergeCell ref="B6:C8"/>
    <mergeCell ref="D6:D8"/>
    <mergeCell ref="G6:H6"/>
    <mergeCell ref="K7:L7"/>
    <mergeCell ref="E6:F6"/>
    <mergeCell ref="A6:A8"/>
    <mergeCell ref="B19:C19"/>
    <mergeCell ref="B20:C20"/>
    <mergeCell ref="B10:C10"/>
    <mergeCell ref="B14:C14"/>
    <mergeCell ref="B15:C15"/>
    <mergeCell ref="B16:C16"/>
    <mergeCell ref="B17:B18"/>
    <mergeCell ref="C17:C18"/>
  </mergeCells>
  <printOptions horizontalCentered="1"/>
  <pageMargins left="0.354330708661417" right="0.34" top="0.6" bottom="0.58" header="0.4" footer="0.33"/>
  <pageSetup horizontalDpi="600" verticalDpi="600" orientation="landscape" paperSize="9" r:id="rId1"/>
  <headerFooter alignWithMargins="0">
    <oddFooter>&amp;C&amp;8Pagina &amp;P din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K254"/>
  <sheetViews>
    <sheetView zoomScalePageLayoutView="0" workbookViewId="0" topLeftCell="A55">
      <selection activeCell="P152" sqref="P152"/>
    </sheetView>
  </sheetViews>
  <sheetFormatPr defaultColWidth="9.140625" defaultRowHeight="12.75" outlineLevelCol="1"/>
  <cols>
    <col min="1" max="1" width="3.8515625" style="126" customWidth="1"/>
    <col min="2" max="2" width="2.8515625" style="126" customWidth="1"/>
    <col min="3" max="3" width="2.57421875" style="126" customWidth="1"/>
    <col min="4" max="4" width="4.140625" style="126" customWidth="1"/>
    <col min="5" max="5" width="23.7109375" style="127" customWidth="1"/>
    <col min="6" max="6" width="4.421875" style="35" customWidth="1"/>
    <col min="7" max="7" width="8.421875" style="36" customWidth="1"/>
    <col min="8" max="8" width="7.8515625" style="34" customWidth="1"/>
    <col min="9" max="9" width="6.140625" style="36" customWidth="1"/>
    <col min="10" max="10" width="8.00390625" style="214" customWidth="1"/>
    <col min="11" max="11" width="6.8515625" style="222" customWidth="1"/>
    <col min="12" max="12" width="7.421875" style="222" customWidth="1"/>
    <col min="13" max="13" width="8.421875" style="222" customWidth="1"/>
    <col min="14" max="14" width="8.8515625" style="222" customWidth="1"/>
    <col min="15" max="15" width="8.28125" style="223" customWidth="1" outlineLevel="1"/>
    <col min="16" max="16" width="6.28125" style="232" customWidth="1"/>
    <col min="17" max="17" width="5.8515625" style="221" customWidth="1"/>
    <col min="18" max="18" width="4.421875" style="34" customWidth="1"/>
    <col min="19" max="19" width="6.28125" style="34" customWidth="1" outlineLevel="1"/>
    <col min="20" max="20" width="9.140625" style="175" customWidth="1" outlineLevel="1"/>
    <col min="21" max="21" width="10.140625" style="175" customWidth="1" outlineLevel="1"/>
    <col min="22" max="24" width="9.140625" style="175" customWidth="1" outlineLevel="1"/>
    <col min="25" max="25" width="3.140625" style="34" customWidth="1"/>
    <col min="26" max="26" width="9.140625" style="175" customWidth="1"/>
    <col min="27" max="16384" width="9.140625" style="34" customWidth="1"/>
  </cols>
  <sheetData>
    <row r="1" spans="1:115" s="30" customFormat="1" ht="15">
      <c r="A1" s="47" t="s">
        <v>318</v>
      </c>
      <c r="B1" s="48"/>
      <c r="C1" s="49"/>
      <c r="D1" s="48"/>
      <c r="E1" s="50"/>
      <c r="F1" s="51"/>
      <c r="G1" s="246"/>
      <c r="H1" s="51"/>
      <c r="I1" s="246"/>
      <c r="J1" s="247"/>
      <c r="K1" s="248"/>
      <c r="L1" s="248"/>
      <c r="M1" s="248" t="s">
        <v>103</v>
      </c>
      <c r="N1" s="248"/>
      <c r="O1" s="249"/>
      <c r="P1" s="250"/>
      <c r="Q1" s="251"/>
      <c r="R1" s="29"/>
      <c r="S1" s="29"/>
      <c r="T1" s="67"/>
      <c r="U1" s="67"/>
      <c r="V1" s="67"/>
      <c r="W1" s="67"/>
      <c r="X1" s="67"/>
      <c r="Y1" s="29"/>
      <c r="Z1" s="67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</row>
    <row r="2" spans="1:115" s="30" customFormat="1" ht="15">
      <c r="A2" s="47" t="s">
        <v>389</v>
      </c>
      <c r="B2" s="48"/>
      <c r="C2" s="49"/>
      <c r="D2" s="48"/>
      <c r="E2" s="50"/>
      <c r="F2" s="51"/>
      <c r="G2" s="246"/>
      <c r="H2" s="51"/>
      <c r="I2" s="246"/>
      <c r="J2" s="247"/>
      <c r="K2" s="248"/>
      <c r="L2" s="248"/>
      <c r="M2" s="248"/>
      <c r="N2" s="248"/>
      <c r="O2" s="249"/>
      <c r="P2" s="250"/>
      <c r="Q2" s="251"/>
      <c r="R2" s="29"/>
      <c r="S2" s="29"/>
      <c r="T2" s="67"/>
      <c r="U2" s="67"/>
      <c r="V2" s="67"/>
      <c r="W2" s="67"/>
      <c r="X2" s="67"/>
      <c r="Y2" s="29"/>
      <c r="Z2" s="67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</row>
    <row r="3" spans="1:115" s="30" customFormat="1" ht="15">
      <c r="A3" s="47" t="s">
        <v>390</v>
      </c>
      <c r="B3" s="48"/>
      <c r="C3" s="49"/>
      <c r="D3" s="48"/>
      <c r="E3" s="50"/>
      <c r="F3" s="51"/>
      <c r="G3" s="246"/>
      <c r="H3" s="51"/>
      <c r="I3" s="246"/>
      <c r="J3" s="247"/>
      <c r="K3" s="248"/>
      <c r="L3" s="248"/>
      <c r="M3" s="248"/>
      <c r="N3" s="248"/>
      <c r="O3" s="249"/>
      <c r="P3" s="250"/>
      <c r="Q3" s="251"/>
      <c r="R3" s="29"/>
      <c r="S3" s="29"/>
      <c r="T3" s="67"/>
      <c r="U3" s="67"/>
      <c r="V3" s="67"/>
      <c r="W3" s="67"/>
      <c r="X3" s="67"/>
      <c r="Y3" s="29"/>
      <c r="Z3" s="67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</row>
    <row r="4" spans="1:115" s="30" customFormat="1" ht="15">
      <c r="A4" s="47" t="s">
        <v>391</v>
      </c>
      <c r="B4" s="48"/>
      <c r="C4" s="49"/>
      <c r="D4" s="48"/>
      <c r="E4" s="50"/>
      <c r="F4" s="51"/>
      <c r="G4" s="246"/>
      <c r="H4" s="51"/>
      <c r="I4" s="246"/>
      <c r="J4" s="247"/>
      <c r="K4" s="248"/>
      <c r="L4" s="248"/>
      <c r="M4" s="248"/>
      <c r="N4" s="248"/>
      <c r="O4" s="249"/>
      <c r="P4" s="250"/>
      <c r="Q4" s="251"/>
      <c r="R4" s="29"/>
      <c r="S4" s="29"/>
      <c r="T4" s="67"/>
      <c r="U4" s="67"/>
      <c r="V4" s="67"/>
      <c r="W4" s="67"/>
      <c r="X4" s="67"/>
      <c r="Y4" s="29"/>
      <c r="Z4" s="67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</row>
    <row r="5" spans="1:16" ht="22.5" customHeight="1">
      <c r="A5" s="363" t="s">
        <v>188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</row>
    <row r="6" ht="15">
      <c r="P6" s="232" t="s">
        <v>47</v>
      </c>
    </row>
    <row r="7" spans="1:18" ht="31.5" customHeight="1">
      <c r="A7" s="359"/>
      <c r="B7" s="360"/>
      <c r="C7" s="361"/>
      <c r="D7" s="359" t="s">
        <v>48</v>
      </c>
      <c r="E7" s="361"/>
      <c r="F7" s="370" t="s">
        <v>59</v>
      </c>
      <c r="G7" s="370" t="s">
        <v>422</v>
      </c>
      <c r="H7" s="341" t="s">
        <v>409</v>
      </c>
      <c r="I7" s="341"/>
      <c r="J7" s="341"/>
      <c r="K7" s="400" t="s">
        <v>407</v>
      </c>
      <c r="L7" s="401"/>
      <c r="M7" s="401"/>
      <c r="N7" s="401"/>
      <c r="O7" s="402"/>
      <c r="P7" s="257" t="s">
        <v>6</v>
      </c>
      <c r="Q7" s="258" t="s">
        <v>6</v>
      </c>
      <c r="R7" s="215"/>
    </row>
    <row r="8" spans="1:18" ht="15" customHeight="1">
      <c r="A8" s="362"/>
      <c r="B8" s="363"/>
      <c r="C8" s="364"/>
      <c r="D8" s="362"/>
      <c r="E8" s="364"/>
      <c r="F8" s="371"/>
      <c r="G8" s="371"/>
      <c r="H8" s="368" t="s">
        <v>60</v>
      </c>
      <c r="I8" s="369"/>
      <c r="J8" s="370" t="s">
        <v>410</v>
      </c>
      <c r="K8" s="400" t="s">
        <v>343</v>
      </c>
      <c r="L8" s="401"/>
      <c r="M8" s="401"/>
      <c r="N8" s="402"/>
      <c r="O8" s="355" t="s">
        <v>349</v>
      </c>
      <c r="P8" s="357" t="s">
        <v>363</v>
      </c>
      <c r="Q8" s="355" t="s">
        <v>344</v>
      </c>
      <c r="R8" s="180"/>
    </row>
    <row r="9" spans="1:26" ht="72" customHeight="1">
      <c r="A9" s="365"/>
      <c r="B9" s="366"/>
      <c r="C9" s="367"/>
      <c r="D9" s="365"/>
      <c r="E9" s="367"/>
      <c r="F9" s="372"/>
      <c r="G9" s="372"/>
      <c r="H9" s="245" t="s">
        <v>429</v>
      </c>
      <c r="I9" s="245" t="s">
        <v>430</v>
      </c>
      <c r="J9" s="372"/>
      <c r="K9" s="321" t="s">
        <v>346</v>
      </c>
      <c r="L9" s="321" t="s">
        <v>345</v>
      </c>
      <c r="M9" s="321" t="s">
        <v>347</v>
      </c>
      <c r="N9" s="321" t="s">
        <v>408</v>
      </c>
      <c r="O9" s="356"/>
      <c r="P9" s="358"/>
      <c r="Q9" s="356"/>
      <c r="R9" s="180"/>
      <c r="T9" s="321" t="s">
        <v>346</v>
      </c>
      <c r="U9" s="321" t="s">
        <v>345</v>
      </c>
      <c r="V9" s="321" t="s">
        <v>347</v>
      </c>
      <c r="W9" s="321" t="s">
        <v>356</v>
      </c>
      <c r="X9" s="321" t="s">
        <v>354</v>
      </c>
      <c r="Z9" s="175" t="s">
        <v>357</v>
      </c>
    </row>
    <row r="10" spans="1:26" s="216" customFormat="1" ht="13.5" customHeight="1">
      <c r="A10" s="263">
        <v>0</v>
      </c>
      <c r="B10" s="380">
        <v>1</v>
      </c>
      <c r="C10" s="380"/>
      <c r="D10" s="384">
        <v>2</v>
      </c>
      <c r="E10" s="384"/>
      <c r="F10" s="264">
        <v>3</v>
      </c>
      <c r="G10" s="264" t="s">
        <v>338</v>
      </c>
      <c r="H10" s="264">
        <v>4</v>
      </c>
      <c r="I10" s="264" t="s">
        <v>307</v>
      </c>
      <c r="J10" s="264">
        <v>5</v>
      </c>
      <c r="K10" s="265" t="s">
        <v>340</v>
      </c>
      <c r="L10" s="265" t="s">
        <v>341</v>
      </c>
      <c r="M10" s="265" t="s">
        <v>342</v>
      </c>
      <c r="N10" s="265">
        <v>6</v>
      </c>
      <c r="O10" s="265">
        <v>6</v>
      </c>
      <c r="P10" s="266" t="s">
        <v>333</v>
      </c>
      <c r="Q10" s="265">
        <v>8</v>
      </c>
      <c r="T10" s="217"/>
      <c r="U10" s="217"/>
      <c r="V10" s="217"/>
      <c r="W10" s="217"/>
      <c r="X10" s="217"/>
      <c r="Z10" s="217"/>
    </row>
    <row r="11" spans="1:26" s="37" customFormat="1" ht="34.5" customHeight="1">
      <c r="A11" s="263" t="s">
        <v>26</v>
      </c>
      <c r="B11" s="263"/>
      <c r="C11" s="263"/>
      <c r="D11" s="378" t="s">
        <v>258</v>
      </c>
      <c r="E11" s="378"/>
      <c r="F11" s="264">
        <v>1</v>
      </c>
      <c r="G11" s="42">
        <v>4768</v>
      </c>
      <c r="H11" s="42">
        <f aca="true" t="shared" si="0" ref="H11:N11">H12+H32+H38</f>
        <v>5071</v>
      </c>
      <c r="I11" s="42"/>
      <c r="J11" s="42">
        <f t="shared" si="0"/>
        <v>5071</v>
      </c>
      <c r="K11" s="268">
        <f t="shared" si="0"/>
        <v>1196</v>
      </c>
      <c r="L11" s="268">
        <f t="shared" si="0"/>
        <v>2492</v>
      </c>
      <c r="M11" s="268">
        <f t="shared" si="0"/>
        <v>3895</v>
      </c>
      <c r="N11" s="268">
        <f t="shared" si="0"/>
        <v>5198</v>
      </c>
      <c r="O11" s="268">
        <f>N11</f>
        <v>5198</v>
      </c>
      <c r="P11" s="269">
        <f>O11/J11</f>
        <v>1.025044369946756</v>
      </c>
      <c r="Q11" s="270">
        <f>J11/G11</f>
        <v>1.0635486577181208</v>
      </c>
      <c r="R11" s="218"/>
      <c r="S11" s="176">
        <v>1</v>
      </c>
      <c r="T11" s="42">
        <f>T12+T32+T38</f>
        <v>1196</v>
      </c>
      <c r="U11" s="42">
        <f>U12+U32+U38</f>
        <v>1296</v>
      </c>
      <c r="V11" s="42">
        <f>V12+V32+V38</f>
        <v>1403</v>
      </c>
      <c r="W11" s="42">
        <f>W12+W32+W38</f>
        <v>1303</v>
      </c>
      <c r="X11" s="176">
        <f>SUM(T11:W11)</f>
        <v>5198</v>
      </c>
      <c r="Z11" s="93">
        <v>3015.846</v>
      </c>
    </row>
    <row r="12" spans="1:26" s="37" customFormat="1" ht="55.5" customHeight="1">
      <c r="A12" s="380"/>
      <c r="B12" s="245">
        <v>1</v>
      </c>
      <c r="C12" s="263"/>
      <c r="D12" s="378" t="s">
        <v>313</v>
      </c>
      <c r="E12" s="378"/>
      <c r="F12" s="264">
        <v>2</v>
      </c>
      <c r="G12" s="42">
        <v>4720</v>
      </c>
      <c r="H12" s="42">
        <f aca="true" t="shared" si="1" ref="H12:N12">H13+H18+H19+H22+H23+H24</f>
        <v>5016</v>
      </c>
      <c r="I12" s="42"/>
      <c r="J12" s="42">
        <f t="shared" si="1"/>
        <v>5016</v>
      </c>
      <c r="K12" s="268">
        <f t="shared" si="1"/>
        <v>1190</v>
      </c>
      <c r="L12" s="268">
        <f t="shared" si="1"/>
        <v>2480</v>
      </c>
      <c r="M12" s="268">
        <f t="shared" si="1"/>
        <v>3880</v>
      </c>
      <c r="N12" s="268">
        <f t="shared" si="1"/>
        <v>5180</v>
      </c>
      <c r="O12" s="268">
        <f aca="true" t="shared" si="2" ref="O12:O75">N12</f>
        <v>5180</v>
      </c>
      <c r="P12" s="269">
        <f>O12/J12</f>
        <v>1.032695374800638</v>
      </c>
      <c r="Q12" s="270">
        <f>J12/G12</f>
        <v>1.0627118644067797</v>
      </c>
      <c r="R12" s="218"/>
      <c r="S12" s="179">
        <v>2</v>
      </c>
      <c r="T12" s="42">
        <f>T13+T18+T19+T22+T23+T24</f>
        <v>1190</v>
      </c>
      <c r="U12" s="42">
        <f>U13+U18+U19+U22+U23+U24</f>
        <v>1290</v>
      </c>
      <c r="V12" s="42">
        <f>V13+V18+V19+V22+V23+V24</f>
        <v>1400</v>
      </c>
      <c r="W12" s="42">
        <f>W13+W18+W19+W22+W23+W24</f>
        <v>1300</v>
      </c>
      <c r="X12" s="176">
        <f>SUM(T12:W12)</f>
        <v>5180</v>
      </c>
      <c r="Z12" s="93">
        <v>3005.76</v>
      </c>
    </row>
    <row r="13" spans="1:26" ht="42" customHeight="1">
      <c r="A13" s="380"/>
      <c r="B13" s="380"/>
      <c r="C13" s="263" t="s">
        <v>27</v>
      </c>
      <c r="D13" s="378" t="s">
        <v>204</v>
      </c>
      <c r="E13" s="378"/>
      <c r="F13" s="271">
        <v>3</v>
      </c>
      <c r="G13" s="38">
        <v>4618</v>
      </c>
      <c r="H13" s="38">
        <f>H14+H15+H16+H17</f>
        <v>4931</v>
      </c>
      <c r="I13" s="38"/>
      <c r="J13" s="38">
        <f>J14+J15+J16+J17</f>
        <v>4931</v>
      </c>
      <c r="K13" s="272">
        <f>SUM(K14:K17)</f>
        <v>1170</v>
      </c>
      <c r="L13" s="272">
        <f>SUM(L14:L17)</f>
        <v>2440</v>
      </c>
      <c r="M13" s="272">
        <f>SUM(M14:M17)</f>
        <v>3820</v>
      </c>
      <c r="N13" s="272">
        <f>SUM(N14:N17)</f>
        <v>5100</v>
      </c>
      <c r="O13" s="268">
        <f t="shared" si="2"/>
        <v>5100</v>
      </c>
      <c r="P13" s="269">
        <f>O13/J13</f>
        <v>1.0342729669438249</v>
      </c>
      <c r="Q13" s="270">
        <f>J13/G13</f>
        <v>1.0677782589865743</v>
      </c>
      <c r="R13" s="218"/>
      <c r="S13" s="178">
        <v>3</v>
      </c>
      <c r="T13" s="38">
        <f>SUM(T14:T17)</f>
        <v>1170</v>
      </c>
      <c r="U13" s="38">
        <f>SUM(U14:U17)</f>
        <v>1270</v>
      </c>
      <c r="V13" s="38">
        <f>SUM(V14:V17)</f>
        <v>1380</v>
      </c>
      <c r="W13" s="38">
        <f>SUM(W14:W17)</f>
        <v>1280</v>
      </c>
      <c r="X13" s="177">
        <f>SUM(T13:W13)</f>
        <v>5100</v>
      </c>
      <c r="Z13" s="175">
        <v>2490.208</v>
      </c>
    </row>
    <row r="14" spans="1:24" ht="14.25" customHeight="1">
      <c r="A14" s="380"/>
      <c r="B14" s="380"/>
      <c r="C14" s="263"/>
      <c r="D14" s="267" t="s">
        <v>155</v>
      </c>
      <c r="E14" s="267" t="s">
        <v>67</v>
      </c>
      <c r="F14" s="271">
        <v>4</v>
      </c>
      <c r="G14" s="38"/>
      <c r="H14" s="38"/>
      <c r="I14" s="38"/>
      <c r="J14" s="42">
        <v>0</v>
      </c>
      <c r="K14" s="272"/>
      <c r="L14" s="272"/>
      <c r="M14" s="272"/>
      <c r="N14" s="272"/>
      <c r="O14" s="268">
        <f t="shared" si="2"/>
        <v>0</v>
      </c>
      <c r="P14" s="269"/>
      <c r="Q14" s="270"/>
      <c r="R14" s="218"/>
      <c r="S14" s="178">
        <v>4</v>
      </c>
      <c r="T14" s="176"/>
      <c r="U14" s="176"/>
      <c r="V14" s="177"/>
      <c r="W14" s="177"/>
      <c r="X14" s="177">
        <f aca="true" t="shared" si="3" ref="X14:X77">SUM(T14:W14)</f>
        <v>0</v>
      </c>
    </row>
    <row r="15" spans="1:26" ht="15.75" customHeight="1">
      <c r="A15" s="380"/>
      <c r="B15" s="380"/>
      <c r="C15" s="263"/>
      <c r="D15" s="267" t="s">
        <v>156</v>
      </c>
      <c r="E15" s="267" t="s">
        <v>68</v>
      </c>
      <c r="F15" s="271">
        <v>5</v>
      </c>
      <c r="G15" s="38">
        <v>4040</v>
      </c>
      <c r="H15" s="38">
        <f>J15</f>
        <v>2709</v>
      </c>
      <c r="I15" s="38"/>
      <c r="J15" s="38">
        <v>2709</v>
      </c>
      <c r="K15" s="272">
        <f>T15</f>
        <v>600</v>
      </c>
      <c r="L15" s="272">
        <f>T15+U15</f>
        <v>1300</v>
      </c>
      <c r="M15" s="272">
        <f>T15+U15+V15</f>
        <v>2100</v>
      </c>
      <c r="N15" s="272">
        <f>T15+U15+V15+W15</f>
        <v>2800</v>
      </c>
      <c r="O15" s="268">
        <f t="shared" si="2"/>
        <v>2800</v>
      </c>
      <c r="P15" s="269">
        <f>O15/J15</f>
        <v>1.0335917312661498</v>
      </c>
      <c r="Q15" s="270">
        <f>J15/G15</f>
        <v>0.6705445544554456</v>
      </c>
      <c r="R15" s="218"/>
      <c r="S15" s="178">
        <v>5</v>
      </c>
      <c r="T15" s="176">
        <v>600</v>
      </c>
      <c r="U15" s="176">
        <v>700</v>
      </c>
      <c r="V15" s="177">
        <v>800</v>
      </c>
      <c r="W15" s="177">
        <v>700</v>
      </c>
      <c r="X15" s="177">
        <f t="shared" si="3"/>
        <v>2800</v>
      </c>
      <c r="Z15" s="175">
        <v>8.286</v>
      </c>
    </row>
    <row r="16" spans="1:26" ht="15.75" customHeight="1">
      <c r="A16" s="380"/>
      <c r="B16" s="380"/>
      <c r="C16" s="263"/>
      <c r="D16" s="267" t="s">
        <v>224</v>
      </c>
      <c r="E16" s="267" t="s">
        <v>69</v>
      </c>
      <c r="F16" s="271">
        <v>6</v>
      </c>
      <c r="G16" s="38">
        <v>578</v>
      </c>
      <c r="H16" s="38">
        <f>J16</f>
        <v>2222</v>
      </c>
      <c r="I16" s="38"/>
      <c r="J16" s="38">
        <v>2222</v>
      </c>
      <c r="K16" s="272">
        <f>T16</f>
        <v>570</v>
      </c>
      <c r="L16" s="272">
        <f>T16+U16</f>
        <v>1140</v>
      </c>
      <c r="M16" s="272">
        <f>T16+U16+V16</f>
        <v>1720</v>
      </c>
      <c r="N16" s="272">
        <f>T16+U16+V16+W16</f>
        <v>2300</v>
      </c>
      <c r="O16" s="268">
        <f t="shared" si="2"/>
        <v>2300</v>
      </c>
      <c r="P16" s="269">
        <f>O16/J16</f>
        <v>1.035103510351035</v>
      </c>
      <c r="Q16" s="270">
        <f>J16/G16</f>
        <v>3.8442906574394464</v>
      </c>
      <c r="R16" s="218"/>
      <c r="S16" s="178">
        <v>6</v>
      </c>
      <c r="T16" s="176">
        <v>570</v>
      </c>
      <c r="U16" s="176">
        <v>570</v>
      </c>
      <c r="V16" s="177">
        <v>580</v>
      </c>
      <c r="W16" s="177">
        <v>580</v>
      </c>
      <c r="X16" s="177">
        <f t="shared" si="3"/>
        <v>2300</v>
      </c>
      <c r="Z16" s="175">
        <v>2481.922</v>
      </c>
    </row>
    <row r="17" spans="1:24" ht="15.75" customHeight="1">
      <c r="A17" s="380"/>
      <c r="B17" s="380"/>
      <c r="C17" s="263"/>
      <c r="D17" s="267" t="s">
        <v>225</v>
      </c>
      <c r="E17" s="267" t="s">
        <v>70</v>
      </c>
      <c r="F17" s="271">
        <v>7</v>
      </c>
      <c r="G17" s="38"/>
      <c r="H17" s="38">
        <f>J17</f>
        <v>0</v>
      </c>
      <c r="I17" s="38"/>
      <c r="J17" s="42">
        <v>0</v>
      </c>
      <c r="K17" s="272"/>
      <c r="L17" s="272"/>
      <c r="M17" s="272"/>
      <c r="N17" s="272"/>
      <c r="O17" s="268">
        <f t="shared" si="2"/>
        <v>0</v>
      </c>
      <c r="P17" s="269"/>
      <c r="Q17" s="270"/>
      <c r="R17" s="218"/>
      <c r="S17" s="178">
        <v>7</v>
      </c>
      <c r="T17" s="176"/>
      <c r="U17" s="176"/>
      <c r="V17" s="177"/>
      <c r="W17" s="177"/>
      <c r="X17" s="177">
        <f t="shared" si="3"/>
        <v>0</v>
      </c>
    </row>
    <row r="18" spans="1:24" ht="15.75" customHeight="1">
      <c r="A18" s="380"/>
      <c r="B18" s="380"/>
      <c r="C18" s="263" t="s">
        <v>28</v>
      </c>
      <c r="D18" s="378" t="s">
        <v>29</v>
      </c>
      <c r="E18" s="378"/>
      <c r="F18" s="271">
        <v>8</v>
      </c>
      <c r="G18" s="38"/>
      <c r="H18" s="38">
        <f>J18</f>
        <v>0</v>
      </c>
      <c r="I18" s="38"/>
      <c r="J18" s="42">
        <v>0</v>
      </c>
      <c r="K18" s="272"/>
      <c r="L18" s="272"/>
      <c r="M18" s="272"/>
      <c r="N18" s="272"/>
      <c r="O18" s="268">
        <f t="shared" si="2"/>
        <v>0</v>
      </c>
      <c r="P18" s="269"/>
      <c r="Q18" s="270"/>
      <c r="R18" s="218"/>
      <c r="S18" s="178">
        <v>8</v>
      </c>
      <c r="T18" s="176"/>
      <c r="U18" s="176"/>
      <c r="V18" s="177"/>
      <c r="W18" s="177"/>
      <c r="X18" s="177">
        <f t="shared" si="3"/>
        <v>0</v>
      </c>
    </row>
    <row r="19" spans="1:26" ht="55.5" customHeight="1">
      <c r="A19" s="380"/>
      <c r="B19" s="380"/>
      <c r="C19" s="263" t="s">
        <v>30</v>
      </c>
      <c r="D19" s="378" t="s">
        <v>252</v>
      </c>
      <c r="E19" s="378"/>
      <c r="F19" s="271">
        <v>9</v>
      </c>
      <c r="G19" s="38"/>
      <c r="H19" s="38">
        <f>SUM(H20:H21)</f>
        <v>0</v>
      </c>
      <c r="I19" s="38">
        <f aca="true" t="shared" si="4" ref="I19:N19">I20+I21</f>
        <v>0</v>
      </c>
      <c r="J19" s="38">
        <f t="shared" si="4"/>
        <v>0</v>
      </c>
      <c r="K19" s="272">
        <f t="shared" si="4"/>
        <v>0</v>
      </c>
      <c r="L19" s="272">
        <f t="shared" si="4"/>
        <v>0</v>
      </c>
      <c r="M19" s="272">
        <f t="shared" si="4"/>
        <v>0</v>
      </c>
      <c r="N19" s="272">
        <f t="shared" si="4"/>
        <v>0</v>
      </c>
      <c r="O19" s="268">
        <f t="shared" si="2"/>
        <v>0</v>
      </c>
      <c r="P19" s="269"/>
      <c r="Q19" s="270"/>
      <c r="R19" s="218"/>
      <c r="S19" s="178">
        <v>9</v>
      </c>
      <c r="T19" s="38">
        <f>T20+T21</f>
        <v>0</v>
      </c>
      <c r="U19" s="38">
        <f>U20+U21</f>
        <v>0</v>
      </c>
      <c r="V19" s="38">
        <f>V20+V21</f>
        <v>0</v>
      </c>
      <c r="W19" s="38">
        <f>W20+W21</f>
        <v>0</v>
      </c>
      <c r="X19" s="177">
        <f t="shared" si="3"/>
        <v>0</v>
      </c>
      <c r="Z19" s="175">
        <v>218.349</v>
      </c>
    </row>
    <row r="20" spans="1:26" ht="18.75" customHeight="1">
      <c r="A20" s="380"/>
      <c r="B20" s="380"/>
      <c r="C20" s="380"/>
      <c r="D20" s="273" t="s">
        <v>17</v>
      </c>
      <c r="E20" s="274" t="s">
        <v>239</v>
      </c>
      <c r="F20" s="271">
        <v>10</v>
      </c>
      <c r="G20" s="38"/>
      <c r="H20" s="38"/>
      <c r="I20" s="38">
        <f>H20</f>
        <v>0</v>
      </c>
      <c r="J20" s="38">
        <f>I20</f>
        <v>0</v>
      </c>
      <c r="K20" s="272">
        <f>T20</f>
        <v>0</v>
      </c>
      <c r="L20" s="272">
        <f>T20+U20</f>
        <v>0</v>
      </c>
      <c r="M20" s="272">
        <f>T20+U20+V20</f>
        <v>0</v>
      </c>
      <c r="N20" s="272">
        <f>T20+U20+V20+W20</f>
        <v>0</v>
      </c>
      <c r="O20" s="268">
        <f t="shared" si="2"/>
        <v>0</v>
      </c>
      <c r="P20" s="269"/>
      <c r="Q20" s="270"/>
      <c r="R20" s="218"/>
      <c r="S20" s="178">
        <v>10</v>
      </c>
      <c r="T20" s="176"/>
      <c r="U20" s="176"/>
      <c r="V20" s="177"/>
      <c r="W20" s="177"/>
      <c r="X20" s="177">
        <f t="shared" si="3"/>
        <v>0</v>
      </c>
      <c r="Z20" s="175">
        <v>218.349</v>
      </c>
    </row>
    <row r="21" spans="1:24" ht="18" customHeight="1">
      <c r="A21" s="380"/>
      <c r="B21" s="380"/>
      <c r="C21" s="380"/>
      <c r="D21" s="273" t="s">
        <v>18</v>
      </c>
      <c r="E21" s="274" t="s">
        <v>31</v>
      </c>
      <c r="F21" s="271">
        <v>11</v>
      </c>
      <c r="G21" s="38"/>
      <c r="H21" s="38"/>
      <c r="I21" s="38"/>
      <c r="J21" s="42">
        <v>0</v>
      </c>
      <c r="K21" s="272"/>
      <c r="L21" s="272"/>
      <c r="M21" s="272"/>
      <c r="N21" s="272"/>
      <c r="O21" s="268">
        <f t="shared" si="2"/>
        <v>0</v>
      </c>
      <c r="P21" s="269"/>
      <c r="Q21" s="270"/>
      <c r="R21" s="218"/>
      <c r="S21" s="178">
        <v>11</v>
      </c>
      <c r="T21" s="176"/>
      <c r="U21" s="176"/>
      <c r="V21" s="177"/>
      <c r="W21" s="177"/>
      <c r="X21" s="177">
        <f t="shared" si="3"/>
        <v>0</v>
      </c>
    </row>
    <row r="22" spans="1:26" ht="15" customHeight="1">
      <c r="A22" s="380"/>
      <c r="B22" s="380"/>
      <c r="C22" s="263" t="s">
        <v>32</v>
      </c>
      <c r="D22" s="378" t="s">
        <v>240</v>
      </c>
      <c r="E22" s="378"/>
      <c r="F22" s="271">
        <v>12</v>
      </c>
      <c r="G22" s="38"/>
      <c r="H22" s="38"/>
      <c r="I22" s="38">
        <f>H22</f>
        <v>0</v>
      </c>
      <c r="J22" s="38">
        <f>I22</f>
        <v>0</v>
      </c>
      <c r="K22" s="272">
        <f>T22</f>
        <v>0</v>
      </c>
      <c r="L22" s="272">
        <f>T22+U22</f>
        <v>0</v>
      </c>
      <c r="M22" s="272">
        <f>T22+U22+V22</f>
        <v>0</v>
      </c>
      <c r="N22" s="272">
        <f>T22+U22+V22+W22</f>
        <v>0</v>
      </c>
      <c r="O22" s="268">
        <f t="shared" si="2"/>
        <v>0</v>
      </c>
      <c r="P22" s="269"/>
      <c r="Q22" s="270"/>
      <c r="R22" s="218"/>
      <c r="S22" s="178">
        <v>12</v>
      </c>
      <c r="T22" s="176"/>
      <c r="U22" s="176"/>
      <c r="V22" s="177"/>
      <c r="W22" s="177"/>
      <c r="X22" s="177">
        <f t="shared" si="3"/>
        <v>0</v>
      </c>
      <c r="Z22" s="175">
        <v>37.904</v>
      </c>
    </row>
    <row r="23" spans="1:24" ht="42.75" customHeight="1">
      <c r="A23" s="380"/>
      <c r="B23" s="380"/>
      <c r="C23" s="263" t="s">
        <v>33</v>
      </c>
      <c r="D23" s="378" t="s">
        <v>127</v>
      </c>
      <c r="E23" s="378"/>
      <c r="F23" s="271">
        <v>13</v>
      </c>
      <c r="G23" s="38"/>
      <c r="H23" s="38"/>
      <c r="I23" s="38"/>
      <c r="J23" s="42">
        <v>0</v>
      </c>
      <c r="K23" s="272"/>
      <c r="L23" s="272"/>
      <c r="M23" s="272"/>
      <c r="N23" s="272"/>
      <c r="O23" s="268">
        <f t="shared" si="2"/>
        <v>0</v>
      </c>
      <c r="P23" s="269"/>
      <c r="Q23" s="270"/>
      <c r="R23" s="218"/>
      <c r="S23" s="178">
        <v>13</v>
      </c>
      <c r="T23" s="176"/>
      <c r="U23" s="176"/>
      <c r="V23" s="177"/>
      <c r="W23" s="177"/>
      <c r="X23" s="177">
        <f t="shared" si="3"/>
        <v>0</v>
      </c>
    </row>
    <row r="24" spans="1:26" ht="45.75" customHeight="1">
      <c r="A24" s="380"/>
      <c r="B24" s="263"/>
      <c r="C24" s="263" t="s">
        <v>39</v>
      </c>
      <c r="D24" s="374" t="s">
        <v>270</v>
      </c>
      <c r="E24" s="375"/>
      <c r="F24" s="271">
        <v>14</v>
      </c>
      <c r="G24" s="38">
        <v>102</v>
      </c>
      <c r="H24" s="38">
        <f aca="true" t="shared" si="5" ref="H24:N24">H25+H26+H29+H30+H31</f>
        <v>85</v>
      </c>
      <c r="I24" s="38"/>
      <c r="J24" s="38">
        <f t="shared" si="5"/>
        <v>85</v>
      </c>
      <c r="K24" s="268">
        <f t="shared" si="5"/>
        <v>20</v>
      </c>
      <c r="L24" s="268">
        <f t="shared" si="5"/>
        <v>40</v>
      </c>
      <c r="M24" s="268">
        <f t="shared" si="5"/>
        <v>60</v>
      </c>
      <c r="N24" s="268">
        <f t="shared" si="5"/>
        <v>80</v>
      </c>
      <c r="O24" s="268">
        <f t="shared" si="2"/>
        <v>80</v>
      </c>
      <c r="P24" s="269">
        <f>O24/J24</f>
        <v>0.9411764705882353</v>
      </c>
      <c r="Q24" s="270">
        <f>J24/G24</f>
        <v>0.8333333333333334</v>
      </c>
      <c r="R24" s="218"/>
      <c r="S24" s="178">
        <v>14</v>
      </c>
      <c r="T24" s="42">
        <f>T25+T26+T29+T30+T31</f>
        <v>20</v>
      </c>
      <c r="U24" s="42">
        <f>U25+U26+U29+U30+U31</f>
        <v>20</v>
      </c>
      <c r="V24" s="42">
        <f>V25+V26+V29+V30+V31</f>
        <v>20</v>
      </c>
      <c r="W24" s="42">
        <f>W25+W26+W29+W30+W31</f>
        <v>20</v>
      </c>
      <c r="X24" s="42">
        <f>X25+X26+X29+X30+X31</f>
        <v>80</v>
      </c>
      <c r="Z24" s="175">
        <v>259.29900000000004</v>
      </c>
    </row>
    <row r="25" spans="1:26" ht="16.5" customHeight="1">
      <c r="A25" s="380"/>
      <c r="B25" s="263"/>
      <c r="C25" s="263"/>
      <c r="D25" s="267" t="s">
        <v>130</v>
      </c>
      <c r="E25" s="267" t="s">
        <v>128</v>
      </c>
      <c r="F25" s="271">
        <v>15</v>
      </c>
      <c r="G25" s="38">
        <v>102</v>
      </c>
      <c r="H25" s="38">
        <f>J25</f>
        <v>85</v>
      </c>
      <c r="I25" s="38"/>
      <c r="J25" s="38">
        <v>85</v>
      </c>
      <c r="K25" s="272">
        <f>T25</f>
        <v>20</v>
      </c>
      <c r="L25" s="272">
        <f>T25+U25</f>
        <v>40</v>
      </c>
      <c r="M25" s="272">
        <f>T25+U25+V25</f>
        <v>60</v>
      </c>
      <c r="N25" s="272">
        <f>T25+U25+V25+W25</f>
        <v>80</v>
      </c>
      <c r="O25" s="268">
        <f t="shared" si="2"/>
        <v>80</v>
      </c>
      <c r="P25" s="269">
        <f>O25/J25</f>
        <v>0.9411764705882353</v>
      </c>
      <c r="Q25" s="270">
        <f>J25/G25</f>
        <v>0.8333333333333334</v>
      </c>
      <c r="R25" s="218"/>
      <c r="S25" s="178">
        <v>15</v>
      </c>
      <c r="T25" s="176">
        <v>20</v>
      </c>
      <c r="U25" s="176">
        <v>20</v>
      </c>
      <c r="V25" s="177">
        <v>20</v>
      </c>
      <c r="W25" s="177">
        <v>20</v>
      </c>
      <c r="X25" s="177">
        <f t="shared" si="3"/>
        <v>80</v>
      </c>
      <c r="Z25" s="175">
        <v>240.681</v>
      </c>
    </row>
    <row r="26" spans="1:26" ht="54" customHeight="1">
      <c r="A26" s="380"/>
      <c r="B26" s="263"/>
      <c r="C26" s="263"/>
      <c r="D26" s="267" t="s">
        <v>205</v>
      </c>
      <c r="E26" s="267" t="s">
        <v>210</v>
      </c>
      <c r="F26" s="271">
        <v>16</v>
      </c>
      <c r="G26" s="38">
        <v>0</v>
      </c>
      <c r="H26" s="38">
        <f>H28+H29</f>
        <v>0</v>
      </c>
      <c r="I26" s="38">
        <f>I28+I29</f>
        <v>0</v>
      </c>
      <c r="J26" s="42">
        <v>0</v>
      </c>
      <c r="K26" s="272">
        <v>0</v>
      </c>
      <c r="L26" s="272">
        <v>0</v>
      </c>
      <c r="M26" s="272">
        <v>0</v>
      </c>
      <c r="N26" s="272">
        <v>0</v>
      </c>
      <c r="O26" s="268">
        <f t="shared" si="2"/>
        <v>0</v>
      </c>
      <c r="P26" s="269"/>
      <c r="Q26" s="270"/>
      <c r="R26" s="218"/>
      <c r="S26" s="178">
        <v>16</v>
      </c>
      <c r="T26" s="176"/>
      <c r="U26" s="176"/>
      <c r="V26" s="177"/>
      <c r="W26" s="177"/>
      <c r="X26" s="177">
        <f t="shared" si="3"/>
        <v>0</v>
      </c>
      <c r="Z26" s="175">
        <v>0</v>
      </c>
    </row>
    <row r="27" spans="1:24" ht="14.25" customHeight="1">
      <c r="A27" s="380"/>
      <c r="B27" s="263"/>
      <c r="C27" s="263"/>
      <c r="D27" s="267"/>
      <c r="E27" s="267" t="s">
        <v>241</v>
      </c>
      <c r="F27" s="271">
        <v>17</v>
      </c>
      <c r="G27" s="38"/>
      <c r="H27" s="38"/>
      <c r="I27" s="38"/>
      <c r="J27" s="42">
        <v>0</v>
      </c>
      <c r="K27" s="272"/>
      <c r="L27" s="272"/>
      <c r="M27" s="272"/>
      <c r="N27" s="272"/>
      <c r="O27" s="268">
        <f t="shared" si="2"/>
        <v>0</v>
      </c>
      <c r="P27" s="269"/>
      <c r="Q27" s="270"/>
      <c r="R27" s="218"/>
      <c r="S27" s="178">
        <v>17</v>
      </c>
      <c r="T27" s="176"/>
      <c r="U27" s="176"/>
      <c r="V27" s="177"/>
      <c r="W27" s="177"/>
      <c r="X27" s="177">
        <f t="shared" si="3"/>
        <v>0</v>
      </c>
    </row>
    <row r="28" spans="1:24" ht="17.25" customHeight="1">
      <c r="A28" s="380"/>
      <c r="B28" s="263"/>
      <c r="C28" s="263"/>
      <c r="D28" s="267"/>
      <c r="E28" s="267" t="s">
        <v>226</v>
      </c>
      <c r="F28" s="271">
        <v>18</v>
      </c>
      <c r="G28" s="38"/>
      <c r="H28" s="38"/>
      <c r="I28" s="38"/>
      <c r="J28" s="42">
        <v>0</v>
      </c>
      <c r="K28" s="272"/>
      <c r="L28" s="272"/>
      <c r="M28" s="272"/>
      <c r="N28" s="272"/>
      <c r="O28" s="268">
        <f t="shared" si="2"/>
        <v>0</v>
      </c>
      <c r="P28" s="269"/>
      <c r="Q28" s="270"/>
      <c r="R28" s="218"/>
      <c r="S28" s="178">
        <v>18</v>
      </c>
      <c r="T28" s="176"/>
      <c r="U28" s="176"/>
      <c r="V28" s="177"/>
      <c r="W28" s="177"/>
      <c r="X28" s="177">
        <f t="shared" si="3"/>
        <v>0</v>
      </c>
    </row>
    <row r="29" spans="1:24" ht="15" customHeight="1">
      <c r="A29" s="380"/>
      <c r="B29" s="263"/>
      <c r="C29" s="263"/>
      <c r="D29" s="267" t="s">
        <v>207</v>
      </c>
      <c r="E29" s="267" t="s">
        <v>129</v>
      </c>
      <c r="F29" s="271">
        <v>19</v>
      </c>
      <c r="G29" s="38"/>
      <c r="H29" s="38"/>
      <c r="I29" s="38"/>
      <c r="J29" s="42">
        <v>0</v>
      </c>
      <c r="K29" s="272"/>
      <c r="L29" s="272"/>
      <c r="M29" s="272"/>
      <c r="N29" s="272"/>
      <c r="O29" s="268">
        <f t="shared" si="2"/>
        <v>0</v>
      </c>
      <c r="P29" s="269"/>
      <c r="Q29" s="270"/>
      <c r="R29" s="218"/>
      <c r="S29" s="178">
        <v>19</v>
      </c>
      <c r="T29" s="176"/>
      <c r="U29" s="176"/>
      <c r="V29" s="177"/>
      <c r="W29" s="177"/>
      <c r="X29" s="177">
        <f t="shared" si="3"/>
        <v>0</v>
      </c>
    </row>
    <row r="30" spans="1:24" ht="27.75" customHeight="1">
      <c r="A30" s="380"/>
      <c r="B30" s="263"/>
      <c r="C30" s="263"/>
      <c r="D30" s="267" t="s">
        <v>208</v>
      </c>
      <c r="E30" s="267" t="s">
        <v>113</v>
      </c>
      <c r="F30" s="271">
        <v>20</v>
      </c>
      <c r="G30" s="38"/>
      <c r="H30" s="38"/>
      <c r="I30" s="38"/>
      <c r="J30" s="42">
        <v>0</v>
      </c>
      <c r="K30" s="272"/>
      <c r="L30" s="272"/>
      <c r="M30" s="272"/>
      <c r="N30" s="272"/>
      <c r="O30" s="268">
        <f t="shared" si="2"/>
        <v>0</v>
      </c>
      <c r="P30" s="269"/>
      <c r="Q30" s="270"/>
      <c r="R30" s="218"/>
      <c r="S30" s="178">
        <v>20</v>
      </c>
      <c r="T30" s="176"/>
      <c r="U30" s="176"/>
      <c r="V30" s="177"/>
      <c r="W30" s="177"/>
      <c r="X30" s="177">
        <f t="shared" si="3"/>
        <v>0</v>
      </c>
    </row>
    <row r="31" spans="1:26" ht="12.75" customHeight="1">
      <c r="A31" s="380"/>
      <c r="B31" s="263"/>
      <c r="C31" s="263"/>
      <c r="D31" s="267" t="s">
        <v>209</v>
      </c>
      <c r="E31" s="267" t="s">
        <v>70</v>
      </c>
      <c r="F31" s="271">
        <v>21</v>
      </c>
      <c r="G31" s="38"/>
      <c r="H31" s="38"/>
      <c r="I31" s="38">
        <f>H31</f>
        <v>0</v>
      </c>
      <c r="J31" s="38">
        <f>I31</f>
        <v>0</v>
      </c>
      <c r="K31" s="272">
        <f>T31</f>
        <v>0</v>
      </c>
      <c r="L31" s="272">
        <f>T31+U31</f>
        <v>0</v>
      </c>
      <c r="M31" s="272">
        <f>T31+U31+V31</f>
        <v>0</v>
      </c>
      <c r="N31" s="272">
        <f>T31+U31+V31+W31</f>
        <v>0</v>
      </c>
      <c r="O31" s="268">
        <f t="shared" si="2"/>
        <v>0</v>
      </c>
      <c r="P31" s="269"/>
      <c r="Q31" s="270"/>
      <c r="R31" s="218"/>
      <c r="S31" s="178">
        <v>21</v>
      </c>
      <c r="T31" s="176"/>
      <c r="U31" s="176"/>
      <c r="V31" s="177"/>
      <c r="W31" s="177"/>
      <c r="X31" s="177">
        <f t="shared" si="3"/>
        <v>0</v>
      </c>
      <c r="Z31" s="175">
        <v>18.618</v>
      </c>
    </row>
    <row r="32" spans="1:26" s="37" customFormat="1" ht="40.5" customHeight="1">
      <c r="A32" s="380"/>
      <c r="B32" s="263">
        <v>2</v>
      </c>
      <c r="C32" s="263"/>
      <c r="D32" s="378" t="s">
        <v>259</v>
      </c>
      <c r="E32" s="378"/>
      <c r="F32" s="264">
        <v>22</v>
      </c>
      <c r="G32" s="42">
        <v>2</v>
      </c>
      <c r="H32" s="42">
        <f aca="true" t="shared" si="6" ref="H32:N32">H33+H34+H35+H36+H37</f>
        <v>0</v>
      </c>
      <c r="I32" s="42">
        <f t="shared" si="6"/>
        <v>0</v>
      </c>
      <c r="J32" s="42">
        <f t="shared" si="6"/>
        <v>0</v>
      </c>
      <c r="K32" s="268">
        <f t="shared" si="6"/>
        <v>0</v>
      </c>
      <c r="L32" s="268">
        <f t="shared" si="6"/>
        <v>0</v>
      </c>
      <c r="M32" s="268">
        <f t="shared" si="6"/>
        <v>0</v>
      </c>
      <c r="N32" s="268">
        <f t="shared" si="6"/>
        <v>0</v>
      </c>
      <c r="O32" s="268">
        <f t="shared" si="2"/>
        <v>0</v>
      </c>
      <c r="P32" s="269">
        <v>0</v>
      </c>
      <c r="Q32" s="276">
        <f>J32/G32</f>
        <v>0</v>
      </c>
      <c r="R32" s="219"/>
      <c r="S32" s="179">
        <v>22</v>
      </c>
      <c r="T32" s="42">
        <f>T33+T34+T35+T36+T37</f>
        <v>0</v>
      </c>
      <c r="U32" s="42">
        <f>U33+U34+U35+U36+U37</f>
        <v>0</v>
      </c>
      <c r="V32" s="42">
        <f>V33+V34+V35+V36+V37</f>
        <v>0</v>
      </c>
      <c r="W32" s="42">
        <f>W33+W34+W35+W36+W37</f>
        <v>0</v>
      </c>
      <c r="X32" s="177">
        <f t="shared" si="3"/>
        <v>0</v>
      </c>
      <c r="Z32" s="93">
        <v>10.086</v>
      </c>
    </row>
    <row r="33" spans="1:24" ht="16.5" customHeight="1">
      <c r="A33" s="380"/>
      <c r="B33" s="380"/>
      <c r="C33" s="263" t="s">
        <v>27</v>
      </c>
      <c r="D33" s="373" t="s">
        <v>34</v>
      </c>
      <c r="E33" s="373"/>
      <c r="F33" s="271">
        <v>23</v>
      </c>
      <c r="G33" s="38"/>
      <c r="H33" s="38">
        <f aca="true" t="shared" si="7" ref="H33:H38">J33</f>
        <v>0</v>
      </c>
      <c r="I33" s="38"/>
      <c r="J33" s="42">
        <v>0</v>
      </c>
      <c r="K33" s="272"/>
      <c r="L33" s="272"/>
      <c r="M33" s="272"/>
      <c r="N33" s="272"/>
      <c r="O33" s="268">
        <f t="shared" si="2"/>
        <v>0</v>
      </c>
      <c r="P33" s="269"/>
      <c r="Q33" s="270"/>
      <c r="R33" s="218"/>
      <c r="S33" s="178">
        <v>23</v>
      </c>
      <c r="T33" s="176"/>
      <c r="U33" s="176"/>
      <c r="V33" s="177"/>
      <c r="W33" s="177"/>
      <c r="X33" s="177">
        <f t="shared" si="3"/>
        <v>0</v>
      </c>
    </row>
    <row r="34" spans="1:24" ht="12.75" customHeight="1">
      <c r="A34" s="380"/>
      <c r="B34" s="380"/>
      <c r="C34" s="263" t="s">
        <v>28</v>
      </c>
      <c r="D34" s="373" t="s">
        <v>71</v>
      </c>
      <c r="E34" s="373"/>
      <c r="F34" s="271">
        <v>24</v>
      </c>
      <c r="G34" s="38"/>
      <c r="H34" s="38">
        <f t="shared" si="7"/>
        <v>0</v>
      </c>
      <c r="I34" s="38"/>
      <c r="J34" s="42">
        <v>0</v>
      </c>
      <c r="K34" s="272"/>
      <c r="L34" s="272"/>
      <c r="M34" s="272"/>
      <c r="N34" s="272"/>
      <c r="O34" s="268">
        <f t="shared" si="2"/>
        <v>0</v>
      </c>
      <c r="P34" s="269"/>
      <c r="Q34" s="270"/>
      <c r="R34" s="218"/>
      <c r="S34" s="178">
        <v>24</v>
      </c>
      <c r="T34" s="176"/>
      <c r="U34" s="176"/>
      <c r="V34" s="177"/>
      <c r="W34" s="177"/>
      <c r="X34" s="177">
        <f t="shared" si="3"/>
        <v>0</v>
      </c>
    </row>
    <row r="35" spans="1:24" ht="15" customHeight="1">
      <c r="A35" s="380"/>
      <c r="B35" s="380"/>
      <c r="C35" s="263" t="s">
        <v>30</v>
      </c>
      <c r="D35" s="373" t="s">
        <v>72</v>
      </c>
      <c r="E35" s="373"/>
      <c r="F35" s="271">
        <v>25</v>
      </c>
      <c r="G35" s="38"/>
      <c r="H35" s="38">
        <f t="shared" si="7"/>
        <v>0</v>
      </c>
      <c r="I35" s="38"/>
      <c r="J35" s="42">
        <v>0</v>
      </c>
      <c r="K35" s="272"/>
      <c r="L35" s="272"/>
      <c r="M35" s="272"/>
      <c r="N35" s="272"/>
      <c r="O35" s="268">
        <f t="shared" si="2"/>
        <v>0</v>
      </c>
      <c r="P35" s="269"/>
      <c r="Q35" s="270"/>
      <c r="R35" s="218"/>
      <c r="S35" s="178">
        <v>25</v>
      </c>
      <c r="T35" s="176"/>
      <c r="U35" s="176"/>
      <c r="V35" s="177"/>
      <c r="W35" s="177"/>
      <c r="X35" s="177">
        <f t="shared" si="3"/>
        <v>0</v>
      </c>
    </row>
    <row r="36" spans="1:26" ht="16.5" customHeight="1">
      <c r="A36" s="380"/>
      <c r="B36" s="380"/>
      <c r="C36" s="263" t="s">
        <v>32</v>
      </c>
      <c r="D36" s="373" t="s">
        <v>35</v>
      </c>
      <c r="E36" s="373"/>
      <c r="F36" s="271">
        <v>26</v>
      </c>
      <c r="G36" s="38">
        <v>2</v>
      </c>
      <c r="H36" s="38">
        <f t="shared" si="7"/>
        <v>0</v>
      </c>
      <c r="I36" s="38"/>
      <c r="J36" s="38">
        <v>0</v>
      </c>
      <c r="K36" s="272">
        <f>T36</f>
        <v>0</v>
      </c>
      <c r="L36" s="272">
        <f>T36+U36</f>
        <v>0</v>
      </c>
      <c r="M36" s="272">
        <f>T36+U36+V36</f>
        <v>0</v>
      </c>
      <c r="N36" s="272">
        <f>T36+U36+V36+W36</f>
        <v>0</v>
      </c>
      <c r="O36" s="268">
        <f t="shared" si="2"/>
        <v>0</v>
      </c>
      <c r="P36" s="269">
        <v>0</v>
      </c>
      <c r="Q36" s="270">
        <f>J36/G36</f>
        <v>0</v>
      </c>
      <c r="R36" s="218"/>
      <c r="S36" s="178">
        <v>26</v>
      </c>
      <c r="T36" s="176"/>
      <c r="U36" s="176"/>
      <c r="V36" s="177"/>
      <c r="W36" s="177">
        <v>0</v>
      </c>
      <c r="X36" s="177">
        <f t="shared" si="3"/>
        <v>0</v>
      </c>
      <c r="Z36" s="175">
        <v>10.086</v>
      </c>
    </row>
    <row r="37" spans="1:24" ht="15" customHeight="1">
      <c r="A37" s="380"/>
      <c r="B37" s="380"/>
      <c r="C37" s="263" t="s">
        <v>33</v>
      </c>
      <c r="D37" s="373" t="s">
        <v>36</v>
      </c>
      <c r="E37" s="373"/>
      <c r="F37" s="271">
        <v>27</v>
      </c>
      <c r="G37" s="38"/>
      <c r="H37" s="38">
        <f t="shared" si="7"/>
        <v>0</v>
      </c>
      <c r="I37" s="38"/>
      <c r="J37" s="42">
        <v>0</v>
      </c>
      <c r="K37" s="272"/>
      <c r="L37" s="272"/>
      <c r="M37" s="272"/>
      <c r="N37" s="272"/>
      <c r="O37" s="268">
        <f t="shared" si="2"/>
        <v>0</v>
      </c>
      <c r="P37" s="269"/>
      <c r="Q37" s="270"/>
      <c r="R37" s="218"/>
      <c r="S37" s="178">
        <v>27</v>
      </c>
      <c r="T37" s="176"/>
      <c r="U37" s="176"/>
      <c r="V37" s="177">
        <v>0</v>
      </c>
      <c r="W37" s="177"/>
      <c r="X37" s="177">
        <f t="shared" si="3"/>
        <v>0</v>
      </c>
    </row>
    <row r="38" spans="1:26" s="37" customFormat="1" ht="13.5" customHeight="1">
      <c r="A38" s="380"/>
      <c r="B38" s="263">
        <v>3</v>
      </c>
      <c r="C38" s="263"/>
      <c r="D38" s="376" t="s">
        <v>7</v>
      </c>
      <c r="E38" s="377"/>
      <c r="F38" s="264">
        <v>28</v>
      </c>
      <c r="G38" s="42">
        <v>46</v>
      </c>
      <c r="H38" s="38">
        <f t="shared" si="7"/>
        <v>55</v>
      </c>
      <c r="I38" s="42"/>
      <c r="J38" s="42">
        <v>55</v>
      </c>
      <c r="K38" s="272">
        <f>T38</f>
        <v>6</v>
      </c>
      <c r="L38" s="272">
        <f>T38+U38</f>
        <v>12</v>
      </c>
      <c r="M38" s="272">
        <f>T38+U38+V38</f>
        <v>15</v>
      </c>
      <c r="N38" s="272">
        <f>T38+U38+V38+W38</f>
        <v>18</v>
      </c>
      <c r="O38" s="268">
        <f t="shared" si="2"/>
        <v>18</v>
      </c>
      <c r="P38" s="269"/>
      <c r="Q38" s="270"/>
      <c r="R38" s="218"/>
      <c r="S38" s="179">
        <v>28</v>
      </c>
      <c r="T38" s="176">
        <v>6</v>
      </c>
      <c r="U38" s="176">
        <v>6</v>
      </c>
      <c r="V38" s="176">
        <v>3</v>
      </c>
      <c r="W38" s="176">
        <v>3</v>
      </c>
      <c r="X38" s="177">
        <f t="shared" si="3"/>
        <v>18</v>
      </c>
      <c r="Z38" s="93"/>
    </row>
    <row r="39" spans="1:26" s="37" customFormat="1" ht="33.75" customHeight="1">
      <c r="A39" s="263" t="s">
        <v>16</v>
      </c>
      <c r="B39" s="376" t="s">
        <v>301</v>
      </c>
      <c r="C39" s="379"/>
      <c r="D39" s="379"/>
      <c r="E39" s="377"/>
      <c r="F39" s="264">
        <v>29</v>
      </c>
      <c r="G39" s="42">
        <v>4248</v>
      </c>
      <c r="H39" s="42">
        <f aca="true" t="shared" si="8" ref="H39:N39">H40+H141+H149</f>
        <v>4796</v>
      </c>
      <c r="I39" s="42">
        <f t="shared" si="8"/>
        <v>0</v>
      </c>
      <c r="J39" s="42">
        <f t="shared" si="8"/>
        <v>4796</v>
      </c>
      <c r="K39" s="268">
        <f t="shared" si="8"/>
        <v>1271</v>
      </c>
      <c r="L39" s="268">
        <f t="shared" si="8"/>
        <v>2621</v>
      </c>
      <c r="M39" s="268">
        <f t="shared" si="8"/>
        <v>3794</v>
      </c>
      <c r="N39" s="268">
        <f t="shared" si="8"/>
        <v>5105</v>
      </c>
      <c r="O39" s="268">
        <f t="shared" si="2"/>
        <v>5105</v>
      </c>
      <c r="P39" s="269">
        <f>O39/J39</f>
        <v>1.0644286905754796</v>
      </c>
      <c r="Q39" s="276">
        <v>0</v>
      </c>
      <c r="R39" s="219"/>
      <c r="S39" s="179">
        <v>29</v>
      </c>
      <c r="T39" s="42">
        <f>T40+T141+T149</f>
        <v>1271</v>
      </c>
      <c r="U39" s="42">
        <f>U40+U141+U149</f>
        <v>1350</v>
      </c>
      <c r="V39" s="42">
        <f>V40+V141+V149</f>
        <v>1173</v>
      </c>
      <c r="W39" s="42">
        <f>W40+W141+W149</f>
        <v>1311</v>
      </c>
      <c r="X39" s="177">
        <f t="shared" si="3"/>
        <v>5105</v>
      </c>
      <c r="Y39" s="93">
        <f>H39-J39</f>
        <v>0</v>
      </c>
      <c r="Z39" s="93">
        <v>2471.144</v>
      </c>
    </row>
    <row r="40" spans="1:26" ht="42" customHeight="1">
      <c r="A40" s="380"/>
      <c r="B40" s="263">
        <v>1</v>
      </c>
      <c r="C40" s="378" t="s">
        <v>291</v>
      </c>
      <c r="D40" s="378"/>
      <c r="E40" s="378"/>
      <c r="F40" s="271">
        <v>30</v>
      </c>
      <c r="G40" s="38">
        <v>4248</v>
      </c>
      <c r="H40" s="38">
        <f aca="true" t="shared" si="9" ref="H40:N40">H41+H89+H96+H124</f>
        <v>4796</v>
      </c>
      <c r="I40" s="278">
        <f t="shared" si="9"/>
        <v>0</v>
      </c>
      <c r="J40" s="278">
        <f t="shared" si="9"/>
        <v>4796</v>
      </c>
      <c r="K40" s="272">
        <f t="shared" si="9"/>
        <v>1271</v>
      </c>
      <c r="L40" s="272">
        <f t="shared" si="9"/>
        <v>2621</v>
      </c>
      <c r="M40" s="272">
        <f t="shared" si="9"/>
        <v>3794</v>
      </c>
      <c r="N40" s="272">
        <f t="shared" si="9"/>
        <v>5105</v>
      </c>
      <c r="O40" s="268">
        <f t="shared" si="2"/>
        <v>5105</v>
      </c>
      <c r="P40" s="269">
        <f>O40/J40</f>
        <v>1.0644286905754796</v>
      </c>
      <c r="Q40" s="270">
        <f>J40/G40</f>
        <v>1.1290018832391713</v>
      </c>
      <c r="R40" s="218"/>
      <c r="S40" s="178">
        <v>30</v>
      </c>
      <c r="T40" s="38">
        <f>T41+T89+T96+T124</f>
        <v>1271</v>
      </c>
      <c r="U40" s="38">
        <f>U41+U89+U96+U124</f>
        <v>1350</v>
      </c>
      <c r="V40" s="38">
        <f>V41+V89+V96+V124</f>
        <v>1173</v>
      </c>
      <c r="W40" s="38">
        <f>W41+W89+W96+W124</f>
        <v>1311</v>
      </c>
      <c r="X40" s="177">
        <f t="shared" si="3"/>
        <v>5105</v>
      </c>
      <c r="Y40" s="93">
        <f aca="true" t="shared" si="10" ref="Y40:Y103">H40-J40</f>
        <v>0</v>
      </c>
      <c r="Z40" s="175">
        <v>2471.144</v>
      </c>
    </row>
    <row r="41" spans="1:26" ht="30" customHeight="1">
      <c r="A41" s="380"/>
      <c r="B41" s="381"/>
      <c r="C41" s="378" t="s">
        <v>260</v>
      </c>
      <c r="D41" s="378"/>
      <c r="E41" s="378"/>
      <c r="F41" s="271">
        <v>31</v>
      </c>
      <c r="G41" s="38">
        <v>1190</v>
      </c>
      <c r="H41" s="38">
        <f aca="true" t="shared" si="11" ref="H41:N41">H42+H50+H56</f>
        <v>1266</v>
      </c>
      <c r="I41" s="38">
        <f t="shared" si="11"/>
        <v>0</v>
      </c>
      <c r="J41" s="38">
        <f t="shared" si="11"/>
        <v>1266</v>
      </c>
      <c r="K41" s="268">
        <f t="shared" si="11"/>
        <v>481</v>
      </c>
      <c r="L41" s="268">
        <f t="shared" si="11"/>
        <v>937</v>
      </c>
      <c r="M41" s="268">
        <f t="shared" si="11"/>
        <v>1193</v>
      </c>
      <c r="N41" s="268">
        <f t="shared" si="11"/>
        <v>1537</v>
      </c>
      <c r="O41" s="268">
        <f t="shared" si="2"/>
        <v>1537</v>
      </c>
      <c r="P41" s="269">
        <f>O41/J41</f>
        <v>1.2140600315955765</v>
      </c>
      <c r="Q41" s="270">
        <f>J41/G41</f>
        <v>1.0638655462184874</v>
      </c>
      <c r="R41" s="218"/>
      <c r="S41" s="178">
        <v>31</v>
      </c>
      <c r="T41" s="42">
        <f>T42+T50+T56</f>
        <v>481</v>
      </c>
      <c r="U41" s="42">
        <f>U42+U50+U56</f>
        <v>456</v>
      </c>
      <c r="V41" s="42">
        <f>V42+V50+V56</f>
        <v>256</v>
      </c>
      <c r="W41" s="42">
        <f>W42+W50+W56</f>
        <v>344</v>
      </c>
      <c r="X41" s="177">
        <f t="shared" si="3"/>
        <v>1537</v>
      </c>
      <c r="Y41" s="93">
        <f t="shared" si="10"/>
        <v>0</v>
      </c>
      <c r="Z41" s="175">
        <v>467.57900000000006</v>
      </c>
    </row>
    <row r="42" spans="1:26" ht="30" customHeight="1">
      <c r="A42" s="380"/>
      <c r="B42" s="382"/>
      <c r="C42" s="263" t="s">
        <v>73</v>
      </c>
      <c r="D42" s="374" t="s">
        <v>261</v>
      </c>
      <c r="E42" s="375"/>
      <c r="F42" s="271">
        <v>32</v>
      </c>
      <c r="G42" s="38">
        <v>669</v>
      </c>
      <c r="H42" s="38">
        <f aca="true" t="shared" si="12" ref="H42:N42">H43+H44+H47+H48+H49</f>
        <v>738</v>
      </c>
      <c r="I42" s="38">
        <f t="shared" si="12"/>
        <v>0</v>
      </c>
      <c r="J42" s="38">
        <f t="shared" si="12"/>
        <v>738</v>
      </c>
      <c r="K42" s="272">
        <f t="shared" si="12"/>
        <v>275</v>
      </c>
      <c r="L42" s="272">
        <f t="shared" si="12"/>
        <v>460</v>
      </c>
      <c r="M42" s="272">
        <f t="shared" si="12"/>
        <v>595</v>
      </c>
      <c r="N42" s="272">
        <f t="shared" si="12"/>
        <v>820</v>
      </c>
      <c r="O42" s="268">
        <f t="shared" si="2"/>
        <v>820</v>
      </c>
      <c r="P42" s="269">
        <f>O42/J42</f>
        <v>1.1111111111111112</v>
      </c>
      <c r="Q42" s="270">
        <f>J42/G42</f>
        <v>1.1031390134529149</v>
      </c>
      <c r="R42" s="218"/>
      <c r="S42" s="178">
        <v>32</v>
      </c>
      <c r="T42" s="38">
        <f>T43+T44+T47+T48+T49</f>
        <v>275</v>
      </c>
      <c r="U42" s="38">
        <f>U43+U44+U47+U48+U49</f>
        <v>185</v>
      </c>
      <c r="V42" s="38">
        <f>V43+V44+V47+V48+V49</f>
        <v>135</v>
      </c>
      <c r="W42" s="38">
        <f>W43+W44+W47+W48+W49</f>
        <v>225</v>
      </c>
      <c r="X42" s="177">
        <f t="shared" si="3"/>
        <v>820</v>
      </c>
      <c r="Y42" s="93">
        <f t="shared" si="10"/>
        <v>0</v>
      </c>
      <c r="Z42" s="175">
        <v>120.19200000000001</v>
      </c>
    </row>
    <row r="43" spans="1:25" ht="16.5" customHeight="1">
      <c r="A43" s="380"/>
      <c r="B43" s="382"/>
      <c r="C43" s="263" t="s">
        <v>27</v>
      </c>
      <c r="D43" s="374" t="s">
        <v>74</v>
      </c>
      <c r="E43" s="375"/>
      <c r="F43" s="271">
        <v>33</v>
      </c>
      <c r="G43" s="38"/>
      <c r="H43" s="38">
        <f aca="true" t="shared" si="13" ref="H43:H49">J43</f>
        <v>0</v>
      </c>
      <c r="I43" s="38"/>
      <c r="J43" s="42">
        <v>0</v>
      </c>
      <c r="K43" s="272"/>
      <c r="L43" s="272"/>
      <c r="M43" s="272"/>
      <c r="N43" s="272"/>
      <c r="O43" s="268">
        <f t="shared" si="2"/>
        <v>0</v>
      </c>
      <c r="P43" s="269"/>
      <c r="Q43" s="270"/>
      <c r="R43" s="218"/>
      <c r="S43" s="178">
        <v>33</v>
      </c>
      <c r="T43" s="176"/>
      <c r="U43" s="176"/>
      <c r="V43" s="177"/>
      <c r="W43" s="177"/>
      <c r="X43" s="177">
        <f t="shared" si="3"/>
        <v>0</v>
      </c>
      <c r="Y43" s="93">
        <f t="shared" si="10"/>
        <v>0</v>
      </c>
    </row>
    <row r="44" spans="1:26" ht="32.25" customHeight="1">
      <c r="A44" s="380"/>
      <c r="B44" s="382"/>
      <c r="C44" s="263" t="s">
        <v>28</v>
      </c>
      <c r="D44" s="374" t="s">
        <v>215</v>
      </c>
      <c r="E44" s="375"/>
      <c r="F44" s="271">
        <v>34</v>
      </c>
      <c r="G44" s="38">
        <v>104</v>
      </c>
      <c r="H44" s="38">
        <f t="shared" si="13"/>
        <v>94</v>
      </c>
      <c r="I44" s="38"/>
      <c r="J44" s="42">
        <v>94</v>
      </c>
      <c r="K44" s="272">
        <f>T44</f>
        <v>25</v>
      </c>
      <c r="L44" s="272">
        <f>T44+U44</f>
        <v>50</v>
      </c>
      <c r="M44" s="272">
        <f>T44+U44+V44</f>
        <v>75</v>
      </c>
      <c r="N44" s="272">
        <f>T44+U44+V44+W44</f>
        <v>100</v>
      </c>
      <c r="O44" s="268">
        <f t="shared" si="2"/>
        <v>100</v>
      </c>
      <c r="P44" s="269">
        <f>O44/J44</f>
        <v>1.0638297872340425</v>
      </c>
      <c r="Q44" s="270">
        <f>J44/G44</f>
        <v>0.9038461538461539</v>
      </c>
      <c r="R44" s="218"/>
      <c r="S44" s="178">
        <v>34</v>
      </c>
      <c r="T44" s="176">
        <v>25</v>
      </c>
      <c r="U44" s="176">
        <v>25</v>
      </c>
      <c r="V44" s="177">
        <v>25</v>
      </c>
      <c r="W44" s="177">
        <v>25</v>
      </c>
      <c r="X44" s="177">
        <f t="shared" si="3"/>
        <v>100</v>
      </c>
      <c r="Y44" s="93">
        <f t="shared" si="10"/>
        <v>0</v>
      </c>
      <c r="Z44" s="175">
        <v>58.664</v>
      </c>
    </row>
    <row r="45" spans="1:26" ht="15.75" customHeight="1">
      <c r="A45" s="380"/>
      <c r="B45" s="382"/>
      <c r="C45" s="263"/>
      <c r="D45" s="267" t="s">
        <v>75</v>
      </c>
      <c r="E45" s="267" t="s">
        <v>76</v>
      </c>
      <c r="F45" s="271">
        <v>35</v>
      </c>
      <c r="G45" s="38">
        <v>6</v>
      </c>
      <c r="H45" s="38">
        <f t="shared" si="13"/>
        <v>6</v>
      </c>
      <c r="I45" s="38"/>
      <c r="J45" s="42">
        <v>6</v>
      </c>
      <c r="K45" s="272">
        <f>T45</f>
        <v>3</v>
      </c>
      <c r="L45" s="272">
        <f>T45+U45</f>
        <v>4</v>
      </c>
      <c r="M45" s="272">
        <f>T45+U45+V45</f>
        <v>6</v>
      </c>
      <c r="N45" s="272">
        <f>T45+U45+V45+W45</f>
        <v>8</v>
      </c>
      <c r="O45" s="268">
        <f t="shared" si="2"/>
        <v>8</v>
      </c>
      <c r="P45" s="269">
        <f>O45/J45</f>
        <v>1.3333333333333333</v>
      </c>
      <c r="Q45" s="270">
        <f>J45/G45</f>
        <v>1</v>
      </c>
      <c r="R45" s="218"/>
      <c r="S45" s="178">
        <v>35</v>
      </c>
      <c r="T45" s="176">
        <v>3</v>
      </c>
      <c r="U45" s="176">
        <v>1</v>
      </c>
      <c r="V45" s="177">
        <v>2</v>
      </c>
      <c r="W45" s="177">
        <v>2</v>
      </c>
      <c r="X45" s="177">
        <f t="shared" si="3"/>
        <v>8</v>
      </c>
      <c r="Y45" s="93">
        <f t="shared" si="10"/>
        <v>0</v>
      </c>
      <c r="Z45" s="175">
        <v>3.442</v>
      </c>
    </row>
    <row r="46" spans="1:26" ht="14.25" customHeight="1">
      <c r="A46" s="380"/>
      <c r="B46" s="382"/>
      <c r="C46" s="263"/>
      <c r="D46" s="267" t="s">
        <v>77</v>
      </c>
      <c r="E46" s="267" t="s">
        <v>78</v>
      </c>
      <c r="F46" s="271">
        <v>36</v>
      </c>
      <c r="G46" s="38">
        <v>22</v>
      </c>
      <c r="H46" s="38">
        <f t="shared" si="13"/>
        <v>26</v>
      </c>
      <c r="I46" s="38"/>
      <c r="J46" s="42">
        <v>26</v>
      </c>
      <c r="K46" s="272">
        <f>T46</f>
        <v>7</v>
      </c>
      <c r="L46" s="272">
        <f>T46+U46</f>
        <v>13</v>
      </c>
      <c r="M46" s="272">
        <f>T46+U46+V46</f>
        <v>19</v>
      </c>
      <c r="N46" s="272">
        <f>T46+U46+V46+W46</f>
        <v>25</v>
      </c>
      <c r="O46" s="268">
        <f t="shared" si="2"/>
        <v>25</v>
      </c>
      <c r="P46" s="269">
        <f>O46/J46</f>
        <v>0.9615384615384616</v>
      </c>
      <c r="Q46" s="270">
        <f>J46/G46</f>
        <v>1.1818181818181819</v>
      </c>
      <c r="R46" s="218"/>
      <c r="S46" s="178">
        <v>36</v>
      </c>
      <c r="T46" s="176">
        <v>7</v>
      </c>
      <c r="U46" s="176">
        <v>6</v>
      </c>
      <c r="V46" s="177">
        <v>6</v>
      </c>
      <c r="W46" s="177">
        <v>6</v>
      </c>
      <c r="X46" s="177">
        <f t="shared" si="3"/>
        <v>25</v>
      </c>
      <c r="Y46" s="93">
        <f t="shared" si="10"/>
        <v>0</v>
      </c>
      <c r="Z46" s="175">
        <v>13.918</v>
      </c>
    </row>
    <row r="47" spans="1:26" ht="43.5" customHeight="1">
      <c r="A47" s="380"/>
      <c r="B47" s="382"/>
      <c r="C47" s="263" t="s">
        <v>30</v>
      </c>
      <c r="D47" s="378" t="s">
        <v>131</v>
      </c>
      <c r="E47" s="378"/>
      <c r="F47" s="271">
        <v>37</v>
      </c>
      <c r="G47" s="38">
        <v>22</v>
      </c>
      <c r="H47" s="38">
        <f t="shared" si="13"/>
        <v>36</v>
      </c>
      <c r="I47" s="38"/>
      <c r="J47" s="42">
        <v>36</v>
      </c>
      <c r="K47" s="272">
        <f>T47</f>
        <v>10</v>
      </c>
      <c r="L47" s="272">
        <f>T47+U47</f>
        <v>20</v>
      </c>
      <c r="M47" s="272">
        <f>T47+U47+V47</f>
        <v>30</v>
      </c>
      <c r="N47" s="272">
        <f>T47+U47+V47+W47</f>
        <v>40</v>
      </c>
      <c r="O47" s="268">
        <f t="shared" si="2"/>
        <v>40</v>
      </c>
      <c r="P47" s="269">
        <f>O47/J47</f>
        <v>1.1111111111111112</v>
      </c>
      <c r="Q47" s="270">
        <f>J47/G47</f>
        <v>1.6363636363636365</v>
      </c>
      <c r="R47" s="218"/>
      <c r="S47" s="178">
        <v>37</v>
      </c>
      <c r="T47" s="176">
        <v>10</v>
      </c>
      <c r="U47" s="176">
        <v>10</v>
      </c>
      <c r="V47" s="177">
        <v>10</v>
      </c>
      <c r="W47" s="177">
        <v>10</v>
      </c>
      <c r="X47" s="177">
        <f t="shared" si="3"/>
        <v>40</v>
      </c>
      <c r="Y47" s="93">
        <f t="shared" si="10"/>
        <v>0</v>
      </c>
      <c r="Z47" s="175">
        <v>3.045</v>
      </c>
    </row>
    <row r="48" spans="1:26" ht="31.5" customHeight="1">
      <c r="A48" s="380"/>
      <c r="B48" s="382"/>
      <c r="C48" s="263" t="s">
        <v>32</v>
      </c>
      <c r="D48" s="378" t="s">
        <v>132</v>
      </c>
      <c r="E48" s="378"/>
      <c r="F48" s="271">
        <v>38</v>
      </c>
      <c r="G48" s="38">
        <v>543</v>
      </c>
      <c r="H48" s="38">
        <f t="shared" si="13"/>
        <v>608</v>
      </c>
      <c r="I48" s="38"/>
      <c r="J48" s="38">
        <v>608</v>
      </c>
      <c r="K48" s="272">
        <f>T48</f>
        <v>240</v>
      </c>
      <c r="L48" s="272">
        <f>T48+U48</f>
        <v>390</v>
      </c>
      <c r="M48" s="272">
        <f>T48+U48+V48</f>
        <v>490</v>
      </c>
      <c r="N48" s="272">
        <f>T48+U48+V48+W48</f>
        <v>680</v>
      </c>
      <c r="O48" s="268">
        <f t="shared" si="2"/>
        <v>680</v>
      </c>
      <c r="P48" s="269">
        <f>O48/J48</f>
        <v>1.118421052631579</v>
      </c>
      <c r="Q48" s="270">
        <f>J48/G48</f>
        <v>1.1197053406998159</v>
      </c>
      <c r="R48" s="218"/>
      <c r="S48" s="178">
        <v>38</v>
      </c>
      <c r="T48" s="176">
        <v>240</v>
      </c>
      <c r="U48" s="176">
        <v>150</v>
      </c>
      <c r="V48" s="177">
        <v>100</v>
      </c>
      <c r="W48" s="177">
        <v>190</v>
      </c>
      <c r="X48" s="177">
        <f t="shared" si="3"/>
        <v>680</v>
      </c>
      <c r="Y48" s="93">
        <f t="shared" si="10"/>
        <v>0</v>
      </c>
      <c r="Z48" s="175">
        <v>58.483</v>
      </c>
    </row>
    <row r="49" spans="1:25" ht="15.75" customHeight="1">
      <c r="A49" s="380"/>
      <c r="B49" s="382"/>
      <c r="C49" s="263" t="s">
        <v>33</v>
      </c>
      <c r="D49" s="378" t="s">
        <v>38</v>
      </c>
      <c r="E49" s="378"/>
      <c r="F49" s="271">
        <v>39</v>
      </c>
      <c r="G49" s="38"/>
      <c r="H49" s="38">
        <f t="shared" si="13"/>
        <v>0</v>
      </c>
      <c r="I49" s="38"/>
      <c r="J49" s="42">
        <v>0</v>
      </c>
      <c r="K49" s="272"/>
      <c r="L49" s="272"/>
      <c r="M49" s="272"/>
      <c r="N49" s="272"/>
      <c r="O49" s="268">
        <f t="shared" si="2"/>
        <v>0</v>
      </c>
      <c r="P49" s="269"/>
      <c r="Q49" s="270"/>
      <c r="R49" s="218"/>
      <c r="S49" s="178">
        <v>39</v>
      </c>
      <c r="T49" s="176"/>
      <c r="U49" s="176"/>
      <c r="V49" s="177"/>
      <c r="W49" s="177"/>
      <c r="X49" s="177">
        <f t="shared" si="3"/>
        <v>0</v>
      </c>
      <c r="Y49" s="93">
        <f t="shared" si="10"/>
        <v>0</v>
      </c>
    </row>
    <row r="50" spans="1:26" ht="43.5" customHeight="1">
      <c r="A50" s="380"/>
      <c r="B50" s="382"/>
      <c r="C50" s="263" t="s">
        <v>79</v>
      </c>
      <c r="D50" s="376" t="s">
        <v>262</v>
      </c>
      <c r="E50" s="377"/>
      <c r="F50" s="271">
        <v>40</v>
      </c>
      <c r="G50" s="38">
        <v>19</v>
      </c>
      <c r="H50" s="38">
        <f>H51+H53+H55</f>
        <v>12</v>
      </c>
      <c r="I50" s="38">
        <f>I51+I53+I55</f>
        <v>0</v>
      </c>
      <c r="J50" s="38">
        <f>J51+J53+J55</f>
        <v>12</v>
      </c>
      <c r="K50" s="272">
        <f>K51+K52+K55</f>
        <v>11</v>
      </c>
      <c r="L50" s="272">
        <f>L51+L52+L55</f>
        <v>19</v>
      </c>
      <c r="M50" s="272">
        <f>M51+M52+M55</f>
        <v>30</v>
      </c>
      <c r="N50" s="272">
        <f>N51+N52+N55</f>
        <v>40</v>
      </c>
      <c r="O50" s="268">
        <f t="shared" si="2"/>
        <v>40</v>
      </c>
      <c r="P50" s="269">
        <f>O50/J50</f>
        <v>3.3333333333333335</v>
      </c>
      <c r="Q50" s="270">
        <f>J50/G50</f>
        <v>0.631578947368421</v>
      </c>
      <c r="R50" s="218"/>
      <c r="S50" s="178">
        <v>40</v>
      </c>
      <c r="T50" s="38">
        <f>T51+T52+T55</f>
        <v>11</v>
      </c>
      <c r="U50" s="38">
        <f>U51+U52+U55</f>
        <v>8</v>
      </c>
      <c r="V50" s="38">
        <f>V51+V52+V55</f>
        <v>11</v>
      </c>
      <c r="W50" s="38">
        <f>W51+W52+W55</f>
        <v>10</v>
      </c>
      <c r="X50" s="177">
        <f t="shared" si="3"/>
        <v>40</v>
      </c>
      <c r="Y50" s="93">
        <f t="shared" si="10"/>
        <v>0</v>
      </c>
      <c r="Z50" s="175">
        <v>189.701</v>
      </c>
    </row>
    <row r="51" spans="1:26" ht="27.75" customHeight="1">
      <c r="A51" s="380"/>
      <c r="B51" s="382"/>
      <c r="C51" s="263" t="s">
        <v>27</v>
      </c>
      <c r="D51" s="373" t="s">
        <v>80</v>
      </c>
      <c r="E51" s="373"/>
      <c r="F51" s="271">
        <v>41</v>
      </c>
      <c r="G51" s="38">
        <v>7</v>
      </c>
      <c r="H51" s="38">
        <f>J51</f>
        <v>9</v>
      </c>
      <c r="I51" s="38"/>
      <c r="J51" s="38">
        <v>9</v>
      </c>
      <c r="K51" s="272">
        <f>T51</f>
        <v>7</v>
      </c>
      <c r="L51" s="272">
        <f>T51+U51</f>
        <v>12</v>
      </c>
      <c r="M51" s="272">
        <f>T51+U51+V51</f>
        <v>19</v>
      </c>
      <c r="N51" s="272">
        <f>T51+U51+V51+W51</f>
        <v>25</v>
      </c>
      <c r="O51" s="268">
        <f t="shared" si="2"/>
        <v>25</v>
      </c>
      <c r="P51" s="269">
        <f>O51/J51</f>
        <v>2.7777777777777777</v>
      </c>
      <c r="Q51" s="270">
        <f>J51/G51</f>
        <v>1.2857142857142858</v>
      </c>
      <c r="R51" s="218"/>
      <c r="S51" s="178">
        <v>41</v>
      </c>
      <c r="T51" s="176">
        <v>7</v>
      </c>
      <c r="U51" s="176">
        <v>5</v>
      </c>
      <c r="V51" s="177">
        <v>7</v>
      </c>
      <c r="W51" s="177">
        <v>6</v>
      </c>
      <c r="X51" s="177">
        <f t="shared" si="3"/>
        <v>25</v>
      </c>
      <c r="Y51" s="93">
        <f t="shared" si="10"/>
        <v>0</v>
      </c>
      <c r="Z51" s="175">
        <v>84.127</v>
      </c>
    </row>
    <row r="52" spans="1:26" ht="33" customHeight="1">
      <c r="A52" s="380"/>
      <c r="B52" s="382"/>
      <c r="C52" s="263" t="s">
        <v>81</v>
      </c>
      <c r="D52" s="376" t="s">
        <v>263</v>
      </c>
      <c r="E52" s="377"/>
      <c r="F52" s="271">
        <v>42</v>
      </c>
      <c r="G52" s="38">
        <v>9</v>
      </c>
      <c r="H52" s="42">
        <f>H53+H54</f>
        <v>17</v>
      </c>
      <c r="I52" s="42">
        <f>I53+I54</f>
        <v>0</v>
      </c>
      <c r="J52" s="42">
        <f>J53+J54</f>
        <v>17</v>
      </c>
      <c r="K52" s="272">
        <f>T52</f>
        <v>4</v>
      </c>
      <c r="L52" s="272">
        <f>T52+U52</f>
        <v>7</v>
      </c>
      <c r="M52" s="272">
        <f>T52+U52+V52</f>
        <v>11</v>
      </c>
      <c r="N52" s="272">
        <f>T52+U52+V52+W52</f>
        <v>15</v>
      </c>
      <c r="O52" s="268">
        <f t="shared" si="2"/>
        <v>15</v>
      </c>
      <c r="P52" s="269">
        <f>O52/J52</f>
        <v>0.8823529411764706</v>
      </c>
      <c r="Q52" s="270">
        <f>J52/G52</f>
        <v>1.8888888888888888</v>
      </c>
      <c r="R52" s="218"/>
      <c r="S52" s="178">
        <v>42</v>
      </c>
      <c r="T52" s="176">
        <f>T53+T54</f>
        <v>4</v>
      </c>
      <c r="U52" s="176">
        <f>U53+U54</f>
        <v>3</v>
      </c>
      <c r="V52" s="176">
        <f>V53+V54</f>
        <v>4</v>
      </c>
      <c r="W52" s="176">
        <f>W53+W54</f>
        <v>4</v>
      </c>
      <c r="X52" s="176">
        <f>X53+X54</f>
        <v>15</v>
      </c>
      <c r="Y52" s="93">
        <f t="shared" si="10"/>
        <v>0</v>
      </c>
      <c r="Z52" s="175">
        <v>0</v>
      </c>
    </row>
    <row r="53" spans="1:25" ht="45" customHeight="1">
      <c r="A53" s="380"/>
      <c r="B53" s="382"/>
      <c r="C53" s="263"/>
      <c r="D53" s="277" t="s">
        <v>75</v>
      </c>
      <c r="E53" s="277" t="s">
        <v>82</v>
      </c>
      <c r="F53" s="271">
        <v>43</v>
      </c>
      <c r="G53" s="38"/>
      <c r="H53" s="38">
        <f>J53</f>
        <v>0</v>
      </c>
      <c r="I53" s="38"/>
      <c r="J53" s="42">
        <v>0</v>
      </c>
      <c r="K53" s="272">
        <f>T53</f>
        <v>0</v>
      </c>
      <c r="L53" s="272">
        <f>T53+U53</f>
        <v>0</v>
      </c>
      <c r="M53" s="272">
        <f>T53+U53+V53</f>
        <v>0</v>
      </c>
      <c r="N53" s="272">
        <f>T53+U53+V53+W53</f>
        <v>0</v>
      </c>
      <c r="O53" s="268">
        <f t="shared" si="2"/>
        <v>0</v>
      </c>
      <c r="P53" s="269"/>
      <c r="Q53" s="270"/>
      <c r="R53" s="218"/>
      <c r="S53" s="178">
        <v>43</v>
      </c>
      <c r="T53" s="176"/>
      <c r="U53" s="176"/>
      <c r="V53" s="177"/>
      <c r="W53" s="177"/>
      <c r="X53" s="177">
        <f t="shared" si="3"/>
        <v>0</v>
      </c>
      <c r="Y53" s="93">
        <f t="shared" si="10"/>
        <v>0</v>
      </c>
    </row>
    <row r="54" spans="1:25" ht="27.75" customHeight="1">
      <c r="A54" s="380"/>
      <c r="B54" s="382"/>
      <c r="C54" s="263"/>
      <c r="D54" s="277" t="s">
        <v>77</v>
      </c>
      <c r="E54" s="277" t="s">
        <v>83</v>
      </c>
      <c r="F54" s="271">
        <v>44</v>
      </c>
      <c r="G54" s="38">
        <v>9</v>
      </c>
      <c r="H54" s="38">
        <f>J54</f>
        <v>17</v>
      </c>
      <c r="I54" s="38"/>
      <c r="J54" s="42">
        <v>17</v>
      </c>
      <c r="K54" s="272">
        <f>T54</f>
        <v>4</v>
      </c>
      <c r="L54" s="272">
        <f>T54+U54</f>
        <v>7</v>
      </c>
      <c r="M54" s="272">
        <f>T54+U54+V54</f>
        <v>11</v>
      </c>
      <c r="N54" s="272">
        <f>T54+U54+V54+W54</f>
        <v>15</v>
      </c>
      <c r="O54" s="268">
        <f t="shared" si="2"/>
        <v>15</v>
      </c>
      <c r="P54" s="269"/>
      <c r="Q54" s="270"/>
      <c r="R54" s="218"/>
      <c r="S54" s="178">
        <v>44</v>
      </c>
      <c r="T54" s="176">
        <v>4</v>
      </c>
      <c r="U54" s="176">
        <v>3</v>
      </c>
      <c r="V54" s="177">
        <v>4</v>
      </c>
      <c r="W54" s="177">
        <v>4</v>
      </c>
      <c r="X54" s="177">
        <f t="shared" si="3"/>
        <v>15</v>
      </c>
      <c r="Y54" s="93">
        <f t="shared" si="10"/>
        <v>0</v>
      </c>
    </row>
    <row r="55" spans="1:26" ht="19.5" customHeight="1">
      <c r="A55" s="380"/>
      <c r="B55" s="382"/>
      <c r="C55" s="263" t="s">
        <v>30</v>
      </c>
      <c r="D55" s="373" t="s">
        <v>84</v>
      </c>
      <c r="E55" s="373"/>
      <c r="F55" s="271">
        <v>45</v>
      </c>
      <c r="G55" s="38">
        <v>3</v>
      </c>
      <c r="H55" s="38">
        <f>J55</f>
        <v>3</v>
      </c>
      <c r="I55" s="38"/>
      <c r="J55" s="42">
        <v>3</v>
      </c>
      <c r="K55" s="272">
        <f>T55</f>
        <v>0</v>
      </c>
      <c r="L55" s="272">
        <f>T55+U55</f>
        <v>0</v>
      </c>
      <c r="M55" s="272">
        <f>T55+U55+V55</f>
        <v>0</v>
      </c>
      <c r="N55" s="272">
        <f>T55+U55+V55+W55</f>
        <v>0</v>
      </c>
      <c r="O55" s="268">
        <f t="shared" si="2"/>
        <v>0</v>
      </c>
      <c r="P55" s="269">
        <f>O55/J55</f>
        <v>0</v>
      </c>
      <c r="Q55" s="270">
        <f>J55/G55</f>
        <v>1</v>
      </c>
      <c r="R55" s="218"/>
      <c r="S55" s="178">
        <v>45</v>
      </c>
      <c r="T55" s="176"/>
      <c r="U55" s="176"/>
      <c r="V55" s="177"/>
      <c r="W55" s="177"/>
      <c r="X55" s="177">
        <f t="shared" si="3"/>
        <v>0</v>
      </c>
      <c r="Y55" s="93">
        <f t="shared" si="10"/>
        <v>0</v>
      </c>
      <c r="Z55" s="175">
        <v>105.574</v>
      </c>
    </row>
    <row r="56" spans="1:26" ht="83.25" customHeight="1">
      <c r="A56" s="380"/>
      <c r="B56" s="382"/>
      <c r="C56" s="263" t="s">
        <v>133</v>
      </c>
      <c r="D56" s="373" t="s">
        <v>350</v>
      </c>
      <c r="E56" s="373"/>
      <c r="F56" s="271">
        <v>46</v>
      </c>
      <c r="G56" s="38">
        <v>502</v>
      </c>
      <c r="H56" s="38">
        <f aca="true" t="shared" si="14" ref="H56:N56">H57+H58+H60+H67+H72+H73+H77+H78+H79+H88</f>
        <v>516</v>
      </c>
      <c r="I56" s="38">
        <f t="shared" si="14"/>
        <v>0</v>
      </c>
      <c r="J56" s="38">
        <f t="shared" si="14"/>
        <v>516</v>
      </c>
      <c r="K56" s="272">
        <f t="shared" si="14"/>
        <v>195</v>
      </c>
      <c r="L56" s="272">
        <f t="shared" si="14"/>
        <v>458</v>
      </c>
      <c r="M56" s="272">
        <f t="shared" si="14"/>
        <v>568</v>
      </c>
      <c r="N56" s="272">
        <f t="shared" si="14"/>
        <v>677</v>
      </c>
      <c r="O56" s="268">
        <f t="shared" si="2"/>
        <v>677</v>
      </c>
      <c r="P56" s="269">
        <f>O56/J56</f>
        <v>1.312015503875969</v>
      </c>
      <c r="Q56" s="270">
        <f>J56/G56</f>
        <v>1.0278884462151394</v>
      </c>
      <c r="R56" s="218"/>
      <c r="S56" s="178">
        <v>46</v>
      </c>
      <c r="T56" s="38">
        <f>T57+T58+T60+T67+T72+T73+T77+T78+T79+T88</f>
        <v>195</v>
      </c>
      <c r="U56" s="38">
        <f>U57+U58+U60+U67+U72+U73+U77+U78+U79+U88</f>
        <v>263</v>
      </c>
      <c r="V56" s="38">
        <f>V57+V58+V60+V67+V72+V73+V77+V78+V79+V88</f>
        <v>110</v>
      </c>
      <c r="W56" s="38">
        <f>W57+W58+W60+W67+W72+W73+W77+W78+W79+W88</f>
        <v>109</v>
      </c>
      <c r="X56" s="177">
        <f t="shared" si="3"/>
        <v>677</v>
      </c>
      <c r="Y56" s="93">
        <f t="shared" si="10"/>
        <v>0</v>
      </c>
      <c r="Z56" s="175">
        <v>157.686</v>
      </c>
    </row>
    <row r="57" spans="1:26" ht="21" customHeight="1">
      <c r="A57" s="380"/>
      <c r="B57" s="382"/>
      <c r="C57" s="263" t="s">
        <v>27</v>
      </c>
      <c r="D57" s="373" t="s">
        <v>134</v>
      </c>
      <c r="E57" s="373"/>
      <c r="F57" s="271">
        <v>47</v>
      </c>
      <c r="G57" s="38">
        <v>0</v>
      </c>
      <c r="H57" s="38">
        <f>J57</f>
        <v>0</v>
      </c>
      <c r="I57" s="38"/>
      <c r="J57" s="42">
        <v>0</v>
      </c>
      <c r="K57" s="272"/>
      <c r="L57" s="272"/>
      <c r="M57" s="272"/>
      <c r="N57" s="272"/>
      <c r="O57" s="268">
        <f t="shared" si="2"/>
        <v>0</v>
      </c>
      <c r="P57" s="269"/>
      <c r="Q57" s="270"/>
      <c r="R57" s="218"/>
      <c r="S57" s="178">
        <v>47</v>
      </c>
      <c r="T57" s="176"/>
      <c r="U57" s="176"/>
      <c r="V57" s="177"/>
      <c r="W57" s="177"/>
      <c r="X57" s="177">
        <f t="shared" si="3"/>
        <v>0</v>
      </c>
      <c r="Y57" s="93">
        <f t="shared" si="10"/>
        <v>0</v>
      </c>
      <c r="Z57" s="175">
        <v>0</v>
      </c>
    </row>
    <row r="58" spans="1:26" ht="37.5" customHeight="1">
      <c r="A58" s="380"/>
      <c r="B58" s="382"/>
      <c r="C58" s="263" t="s">
        <v>28</v>
      </c>
      <c r="D58" s="373" t="s">
        <v>135</v>
      </c>
      <c r="E58" s="373"/>
      <c r="F58" s="271">
        <v>48</v>
      </c>
      <c r="G58" s="38">
        <v>10</v>
      </c>
      <c r="H58" s="38">
        <f>J58</f>
        <v>9</v>
      </c>
      <c r="I58" s="38"/>
      <c r="J58" s="38">
        <f>J59</f>
        <v>9</v>
      </c>
      <c r="K58" s="272">
        <f>T58</f>
        <v>2</v>
      </c>
      <c r="L58" s="272">
        <f>T58+U58</f>
        <v>4</v>
      </c>
      <c r="M58" s="272">
        <f>T58+U58+V58</f>
        <v>6</v>
      </c>
      <c r="N58" s="272">
        <f>T58+U58+V58+W58</f>
        <v>8</v>
      </c>
      <c r="O58" s="268">
        <f t="shared" si="2"/>
        <v>8</v>
      </c>
      <c r="P58" s="269">
        <f>O58/J58</f>
        <v>0.8888888888888888</v>
      </c>
      <c r="Q58" s="270">
        <f>J58/G58</f>
        <v>0.9</v>
      </c>
      <c r="R58" s="218"/>
      <c r="S58" s="178">
        <v>48</v>
      </c>
      <c r="T58" s="176">
        <f>T59</f>
        <v>2</v>
      </c>
      <c r="U58" s="176">
        <f>U59</f>
        <v>2</v>
      </c>
      <c r="V58" s="176">
        <f>V59</f>
        <v>2</v>
      </c>
      <c r="W58" s="176">
        <f>W59</f>
        <v>2</v>
      </c>
      <c r="X58" s="177">
        <f t="shared" si="3"/>
        <v>8</v>
      </c>
      <c r="Y58" s="93">
        <f t="shared" si="10"/>
        <v>0</v>
      </c>
      <c r="Z58" s="175">
        <v>15.245</v>
      </c>
    </row>
    <row r="59" spans="1:26" ht="30.75" customHeight="1">
      <c r="A59" s="380"/>
      <c r="B59" s="382"/>
      <c r="C59" s="263"/>
      <c r="D59" s="281" t="s">
        <v>75</v>
      </c>
      <c r="E59" s="281" t="s">
        <v>85</v>
      </c>
      <c r="F59" s="271">
        <v>49</v>
      </c>
      <c r="G59" s="38">
        <v>10</v>
      </c>
      <c r="H59" s="38">
        <f>J59</f>
        <v>9</v>
      </c>
      <c r="I59" s="38"/>
      <c r="J59" s="42">
        <v>9</v>
      </c>
      <c r="K59" s="272">
        <f>T59</f>
        <v>2</v>
      </c>
      <c r="L59" s="272">
        <f>T59+U59</f>
        <v>4</v>
      </c>
      <c r="M59" s="272">
        <f>T59+U59+V59</f>
        <v>6</v>
      </c>
      <c r="N59" s="272">
        <f>T59+U59+V59+W59</f>
        <v>8</v>
      </c>
      <c r="O59" s="268">
        <f t="shared" si="2"/>
        <v>8</v>
      </c>
      <c r="P59" s="269">
        <f>O59/J59</f>
        <v>0.8888888888888888</v>
      </c>
      <c r="Q59" s="270">
        <f>J59/G59</f>
        <v>0.9</v>
      </c>
      <c r="R59" s="218"/>
      <c r="S59" s="178">
        <v>49</v>
      </c>
      <c r="T59" s="176">
        <v>2</v>
      </c>
      <c r="U59" s="176">
        <v>2</v>
      </c>
      <c r="V59" s="177">
        <v>2</v>
      </c>
      <c r="W59" s="177">
        <v>2</v>
      </c>
      <c r="X59" s="177">
        <f t="shared" si="3"/>
        <v>8</v>
      </c>
      <c r="Y59" s="93">
        <f t="shared" si="10"/>
        <v>0</v>
      </c>
      <c r="Z59" s="175">
        <v>0</v>
      </c>
    </row>
    <row r="60" spans="1:26" ht="47.25" customHeight="1">
      <c r="A60" s="380"/>
      <c r="B60" s="382"/>
      <c r="C60" s="263" t="s">
        <v>30</v>
      </c>
      <c r="D60" s="376" t="s">
        <v>264</v>
      </c>
      <c r="E60" s="377"/>
      <c r="F60" s="271">
        <v>50</v>
      </c>
      <c r="G60" s="38">
        <v>13</v>
      </c>
      <c r="H60" s="38">
        <f aca="true" t="shared" si="15" ref="H60:N60">H61+H63</f>
        <v>18</v>
      </c>
      <c r="I60" s="38">
        <f t="shared" si="15"/>
        <v>0</v>
      </c>
      <c r="J60" s="38">
        <f t="shared" si="15"/>
        <v>18</v>
      </c>
      <c r="K60" s="272">
        <f t="shared" si="15"/>
        <v>2</v>
      </c>
      <c r="L60" s="272">
        <f t="shared" si="15"/>
        <v>11</v>
      </c>
      <c r="M60" s="272">
        <f t="shared" si="15"/>
        <v>18</v>
      </c>
      <c r="N60" s="272">
        <f t="shared" si="15"/>
        <v>25</v>
      </c>
      <c r="O60" s="268">
        <f t="shared" si="2"/>
        <v>25</v>
      </c>
      <c r="P60" s="269">
        <f>O60/J60</f>
        <v>1.3888888888888888</v>
      </c>
      <c r="Q60" s="270">
        <f>J60/G60</f>
        <v>1.3846153846153846</v>
      </c>
      <c r="R60" s="218"/>
      <c r="S60" s="178">
        <v>50</v>
      </c>
      <c r="T60" s="38">
        <f>T61+T63</f>
        <v>2</v>
      </c>
      <c r="U60" s="38">
        <f>U61+U63</f>
        <v>9</v>
      </c>
      <c r="V60" s="38">
        <f>V61+V63</f>
        <v>7</v>
      </c>
      <c r="W60" s="38">
        <f>W61+W63</f>
        <v>7</v>
      </c>
      <c r="X60" s="177">
        <f t="shared" si="3"/>
        <v>25</v>
      </c>
      <c r="Y60" s="93">
        <f t="shared" si="10"/>
        <v>0</v>
      </c>
      <c r="Z60" s="175">
        <v>8.769</v>
      </c>
    </row>
    <row r="61" spans="1:26" ht="24.75" customHeight="1">
      <c r="A61" s="380"/>
      <c r="B61" s="382"/>
      <c r="C61" s="263"/>
      <c r="D61" s="281" t="s">
        <v>126</v>
      </c>
      <c r="E61" s="281" t="s">
        <v>160</v>
      </c>
      <c r="F61" s="271">
        <v>51</v>
      </c>
      <c r="G61" s="38">
        <v>2</v>
      </c>
      <c r="H61" s="38">
        <f aca="true" t="shared" si="16" ref="H61:H66">J61</f>
        <v>5</v>
      </c>
      <c r="I61" s="38"/>
      <c r="J61" s="42">
        <v>5</v>
      </c>
      <c r="K61" s="272">
        <f>T61</f>
        <v>2</v>
      </c>
      <c r="L61" s="272">
        <f>T61+U61</f>
        <v>4</v>
      </c>
      <c r="M61" s="272">
        <f>T61+U61+V61</f>
        <v>6</v>
      </c>
      <c r="N61" s="272">
        <f>T61+U61+V61+W61</f>
        <v>8</v>
      </c>
      <c r="O61" s="268">
        <f t="shared" si="2"/>
        <v>8</v>
      </c>
      <c r="P61" s="269">
        <f>O61/J61</f>
        <v>1.6</v>
      </c>
      <c r="Q61" s="270">
        <f>J61/G61</f>
        <v>2.5</v>
      </c>
      <c r="R61" s="218"/>
      <c r="S61" s="178">
        <v>51</v>
      </c>
      <c r="T61" s="176">
        <v>2</v>
      </c>
      <c r="U61" s="176">
        <v>2</v>
      </c>
      <c r="V61" s="177">
        <v>2</v>
      </c>
      <c r="W61" s="177">
        <v>2</v>
      </c>
      <c r="X61" s="177">
        <f t="shared" si="3"/>
        <v>8</v>
      </c>
      <c r="Y61" s="93">
        <f t="shared" si="10"/>
        <v>0</v>
      </c>
      <c r="Z61" s="175">
        <v>1.556</v>
      </c>
    </row>
    <row r="62" spans="1:26" ht="39.75" customHeight="1">
      <c r="A62" s="380"/>
      <c r="B62" s="382"/>
      <c r="C62" s="263"/>
      <c r="D62" s="281"/>
      <c r="E62" s="274" t="s">
        <v>235</v>
      </c>
      <c r="F62" s="271">
        <v>52</v>
      </c>
      <c r="G62" s="38">
        <v>0</v>
      </c>
      <c r="H62" s="38">
        <f t="shared" si="16"/>
        <v>0</v>
      </c>
      <c r="I62" s="38"/>
      <c r="J62" s="42">
        <v>0</v>
      </c>
      <c r="K62" s="272"/>
      <c r="L62" s="272"/>
      <c r="M62" s="272"/>
      <c r="N62" s="272"/>
      <c r="O62" s="268">
        <f t="shared" si="2"/>
        <v>0</v>
      </c>
      <c r="P62" s="269"/>
      <c r="Q62" s="270"/>
      <c r="R62" s="218"/>
      <c r="S62" s="178">
        <v>52</v>
      </c>
      <c r="T62" s="176"/>
      <c r="U62" s="176"/>
      <c r="V62" s="177"/>
      <c r="W62" s="177"/>
      <c r="X62" s="177">
        <f t="shared" si="3"/>
        <v>0</v>
      </c>
      <c r="Y62" s="93">
        <f t="shared" si="10"/>
        <v>0</v>
      </c>
      <c r="Z62" s="175">
        <v>0</v>
      </c>
    </row>
    <row r="63" spans="1:26" s="239" customFormat="1" ht="36.75" customHeight="1">
      <c r="A63" s="380"/>
      <c r="B63" s="382"/>
      <c r="C63" s="282"/>
      <c r="D63" s="283" t="s">
        <v>136</v>
      </c>
      <c r="E63" s="283" t="s">
        <v>161</v>
      </c>
      <c r="F63" s="284">
        <v>53</v>
      </c>
      <c r="G63" s="285">
        <v>11</v>
      </c>
      <c r="H63" s="38">
        <f t="shared" si="16"/>
        <v>13</v>
      </c>
      <c r="I63" s="285"/>
      <c r="J63" s="285">
        <v>13</v>
      </c>
      <c r="K63" s="286">
        <f>T63</f>
        <v>0</v>
      </c>
      <c r="L63" s="286">
        <f>T63+U63</f>
        <v>7</v>
      </c>
      <c r="M63" s="286">
        <f>T63+U63+V63</f>
        <v>12</v>
      </c>
      <c r="N63" s="286">
        <f>T63+U63+V63+W63</f>
        <v>17</v>
      </c>
      <c r="O63" s="287">
        <f t="shared" si="2"/>
        <v>17</v>
      </c>
      <c r="P63" s="288">
        <f>O63/J63</f>
        <v>1.3076923076923077</v>
      </c>
      <c r="Q63" s="289">
        <f>J63/G63</f>
        <v>1.1818181818181819</v>
      </c>
      <c r="R63" s="233"/>
      <c r="S63" s="234">
        <v>53</v>
      </c>
      <c r="T63" s="235"/>
      <c r="U63" s="235">
        <v>7</v>
      </c>
      <c r="V63" s="235">
        <v>5</v>
      </c>
      <c r="W63" s="235">
        <v>5</v>
      </c>
      <c r="X63" s="236">
        <f t="shared" si="3"/>
        <v>17</v>
      </c>
      <c r="Y63" s="237">
        <f t="shared" si="10"/>
        <v>0</v>
      </c>
      <c r="Z63" s="238">
        <v>7.213</v>
      </c>
    </row>
    <row r="64" spans="1:26" ht="73.5" customHeight="1">
      <c r="A64" s="380"/>
      <c r="B64" s="382"/>
      <c r="C64" s="263"/>
      <c r="D64" s="281"/>
      <c r="E64" s="274" t="s">
        <v>233</v>
      </c>
      <c r="F64" s="271">
        <v>54</v>
      </c>
      <c r="G64" s="38">
        <v>0</v>
      </c>
      <c r="H64" s="38">
        <f t="shared" si="16"/>
        <v>0</v>
      </c>
      <c r="I64" s="38"/>
      <c r="J64" s="42">
        <v>0</v>
      </c>
      <c r="K64" s="272"/>
      <c r="L64" s="272"/>
      <c r="M64" s="272"/>
      <c r="N64" s="272"/>
      <c r="O64" s="268">
        <f t="shared" si="2"/>
        <v>0</v>
      </c>
      <c r="P64" s="269"/>
      <c r="Q64" s="270"/>
      <c r="R64" s="218"/>
      <c r="S64" s="178">
        <v>54</v>
      </c>
      <c r="T64" s="176"/>
      <c r="U64" s="176"/>
      <c r="V64" s="177"/>
      <c r="W64" s="177"/>
      <c r="X64" s="177">
        <f t="shared" si="3"/>
        <v>0</v>
      </c>
      <c r="Y64" s="93">
        <f t="shared" si="10"/>
        <v>0</v>
      </c>
      <c r="Z64" s="175">
        <v>0</v>
      </c>
    </row>
    <row r="65" spans="1:26" ht="111.75" customHeight="1">
      <c r="A65" s="380"/>
      <c r="B65" s="382"/>
      <c r="C65" s="263"/>
      <c r="D65" s="281"/>
      <c r="E65" s="274" t="s">
        <v>234</v>
      </c>
      <c r="F65" s="271">
        <v>55</v>
      </c>
      <c r="G65" s="38">
        <v>0</v>
      </c>
      <c r="H65" s="38">
        <f t="shared" si="16"/>
        <v>0</v>
      </c>
      <c r="I65" s="38"/>
      <c r="J65" s="42">
        <v>0</v>
      </c>
      <c r="K65" s="272"/>
      <c r="L65" s="272"/>
      <c r="M65" s="272"/>
      <c r="N65" s="272"/>
      <c r="O65" s="268">
        <f t="shared" si="2"/>
        <v>0</v>
      </c>
      <c r="P65" s="269"/>
      <c r="Q65" s="270"/>
      <c r="R65" s="218"/>
      <c r="S65" s="178">
        <v>55</v>
      </c>
      <c r="T65" s="176"/>
      <c r="U65" s="176"/>
      <c r="V65" s="177"/>
      <c r="W65" s="177"/>
      <c r="X65" s="177">
        <f t="shared" si="3"/>
        <v>0</v>
      </c>
      <c r="Y65" s="93">
        <f t="shared" si="10"/>
        <v>0</v>
      </c>
      <c r="Z65" s="175">
        <v>0</v>
      </c>
    </row>
    <row r="66" spans="1:26" ht="26.25" customHeight="1">
      <c r="A66" s="380"/>
      <c r="B66" s="382"/>
      <c r="C66" s="263"/>
      <c r="D66" s="281"/>
      <c r="E66" s="274" t="s">
        <v>216</v>
      </c>
      <c r="F66" s="271">
        <v>56</v>
      </c>
      <c r="G66" s="38">
        <v>0</v>
      </c>
      <c r="H66" s="38">
        <f t="shared" si="16"/>
        <v>0</v>
      </c>
      <c r="I66" s="38"/>
      <c r="J66" s="42">
        <v>0</v>
      </c>
      <c r="K66" s="272"/>
      <c r="L66" s="272"/>
      <c r="M66" s="272"/>
      <c r="N66" s="272"/>
      <c r="O66" s="268">
        <f t="shared" si="2"/>
        <v>0</v>
      </c>
      <c r="P66" s="269"/>
      <c r="Q66" s="270"/>
      <c r="R66" s="218"/>
      <c r="S66" s="178">
        <v>56</v>
      </c>
      <c r="T66" s="176"/>
      <c r="U66" s="176"/>
      <c r="V66" s="177"/>
      <c r="W66" s="177"/>
      <c r="X66" s="177"/>
      <c r="Y66" s="93">
        <f t="shared" si="10"/>
        <v>0</v>
      </c>
      <c r="Z66" s="175">
        <v>0</v>
      </c>
    </row>
    <row r="67" spans="1:26" ht="43.5" customHeight="1">
      <c r="A67" s="380"/>
      <c r="B67" s="382"/>
      <c r="C67" s="263" t="s">
        <v>32</v>
      </c>
      <c r="D67" s="378" t="s">
        <v>369</v>
      </c>
      <c r="E67" s="385"/>
      <c r="F67" s="271">
        <v>57</v>
      </c>
      <c r="G67" s="38">
        <v>0</v>
      </c>
      <c r="H67" s="38">
        <f aca="true" t="shared" si="17" ref="H67:N67">H68+H69+H70+H71</f>
        <v>2</v>
      </c>
      <c r="I67" s="38">
        <f t="shared" si="17"/>
        <v>0</v>
      </c>
      <c r="J67" s="38">
        <f t="shared" si="17"/>
        <v>2</v>
      </c>
      <c r="K67" s="272">
        <f t="shared" si="17"/>
        <v>3</v>
      </c>
      <c r="L67" s="272">
        <f t="shared" si="17"/>
        <v>3</v>
      </c>
      <c r="M67" s="272">
        <f t="shared" si="17"/>
        <v>3</v>
      </c>
      <c r="N67" s="272">
        <f t="shared" si="17"/>
        <v>3</v>
      </c>
      <c r="O67" s="268">
        <f t="shared" si="2"/>
        <v>3</v>
      </c>
      <c r="P67" s="269"/>
      <c r="Q67" s="270">
        <v>0</v>
      </c>
      <c r="R67" s="218"/>
      <c r="S67" s="178">
        <v>57</v>
      </c>
      <c r="T67" s="38">
        <v>3</v>
      </c>
      <c r="U67" s="38">
        <f>U68+U69+U70+U71</f>
        <v>0</v>
      </c>
      <c r="V67" s="38">
        <f>V68+V69+V70+V71</f>
        <v>0</v>
      </c>
      <c r="W67" s="38">
        <f>W68+W69+W70+W71</f>
        <v>0</v>
      </c>
      <c r="X67" s="177">
        <f t="shared" si="3"/>
        <v>3</v>
      </c>
      <c r="Y67" s="93">
        <f t="shared" si="10"/>
        <v>0</v>
      </c>
      <c r="Z67" s="175">
        <v>2.5</v>
      </c>
    </row>
    <row r="68" spans="1:26" ht="45" customHeight="1">
      <c r="A68" s="380"/>
      <c r="B68" s="382"/>
      <c r="C68" s="263"/>
      <c r="D68" s="267" t="s">
        <v>217</v>
      </c>
      <c r="E68" s="290" t="s">
        <v>365</v>
      </c>
      <c r="F68" s="271">
        <v>58</v>
      </c>
      <c r="G68" s="38">
        <v>0</v>
      </c>
      <c r="H68" s="38">
        <f>J68</f>
        <v>0</v>
      </c>
      <c r="I68" s="38"/>
      <c r="J68" s="42">
        <v>0</v>
      </c>
      <c r="K68" s="272"/>
      <c r="L68" s="272"/>
      <c r="M68" s="272"/>
      <c r="N68" s="272"/>
      <c r="O68" s="268">
        <f t="shared" si="2"/>
        <v>0</v>
      </c>
      <c r="P68" s="269"/>
      <c r="Q68" s="270"/>
      <c r="R68" s="218"/>
      <c r="S68" s="178">
        <v>58</v>
      </c>
      <c r="T68" s="176"/>
      <c r="U68" s="176"/>
      <c r="V68" s="177"/>
      <c r="W68" s="177"/>
      <c r="X68" s="177">
        <f t="shared" si="3"/>
        <v>0</v>
      </c>
      <c r="Y68" s="93">
        <f t="shared" si="10"/>
        <v>0</v>
      </c>
      <c r="Z68" s="175">
        <v>0</v>
      </c>
    </row>
    <row r="69" spans="1:26" ht="54" customHeight="1">
      <c r="A69" s="380"/>
      <c r="B69" s="382"/>
      <c r="C69" s="263"/>
      <c r="D69" s="267" t="s">
        <v>218</v>
      </c>
      <c r="E69" s="290" t="s">
        <v>366</v>
      </c>
      <c r="F69" s="271">
        <v>59</v>
      </c>
      <c r="G69" s="38">
        <v>0</v>
      </c>
      <c r="H69" s="38">
        <f>J69</f>
        <v>0</v>
      </c>
      <c r="I69" s="38"/>
      <c r="J69" s="42">
        <v>0</v>
      </c>
      <c r="K69" s="272"/>
      <c r="L69" s="272"/>
      <c r="M69" s="272"/>
      <c r="N69" s="272"/>
      <c r="O69" s="268">
        <f t="shared" si="2"/>
        <v>0</v>
      </c>
      <c r="P69" s="269"/>
      <c r="Q69" s="270"/>
      <c r="R69" s="218"/>
      <c r="S69" s="178">
        <v>59</v>
      </c>
      <c r="T69" s="176"/>
      <c r="U69" s="176"/>
      <c r="V69" s="177"/>
      <c r="W69" s="177"/>
      <c r="X69" s="177">
        <f t="shared" si="3"/>
        <v>0</v>
      </c>
      <c r="Y69" s="93">
        <f t="shared" si="10"/>
        <v>0</v>
      </c>
      <c r="Z69" s="175">
        <v>0</v>
      </c>
    </row>
    <row r="70" spans="1:26" ht="30.75" customHeight="1">
      <c r="A70" s="380"/>
      <c r="B70" s="382"/>
      <c r="C70" s="263"/>
      <c r="D70" s="267" t="s">
        <v>219</v>
      </c>
      <c r="E70" s="291" t="s">
        <v>367</v>
      </c>
      <c r="F70" s="271">
        <v>60</v>
      </c>
      <c r="G70" s="38">
        <v>0</v>
      </c>
      <c r="H70" s="38">
        <f>J70</f>
        <v>0</v>
      </c>
      <c r="I70" s="38"/>
      <c r="J70" s="42">
        <v>0</v>
      </c>
      <c r="K70" s="272"/>
      <c r="L70" s="272"/>
      <c r="M70" s="272"/>
      <c r="N70" s="272"/>
      <c r="O70" s="268">
        <f t="shared" si="2"/>
        <v>0</v>
      </c>
      <c r="P70" s="269"/>
      <c r="Q70" s="270"/>
      <c r="R70" s="218"/>
      <c r="S70" s="178">
        <v>60</v>
      </c>
      <c r="T70" s="176"/>
      <c r="U70" s="176"/>
      <c r="V70" s="177"/>
      <c r="W70" s="177"/>
      <c r="X70" s="177">
        <f t="shared" si="3"/>
        <v>0</v>
      </c>
      <c r="Y70" s="93">
        <f t="shared" si="10"/>
        <v>0</v>
      </c>
      <c r="Z70" s="175">
        <v>0</v>
      </c>
    </row>
    <row r="71" spans="1:26" ht="45" customHeight="1">
      <c r="A71" s="380"/>
      <c r="B71" s="382"/>
      <c r="C71" s="263"/>
      <c r="D71" s="267" t="s">
        <v>220</v>
      </c>
      <c r="E71" s="290" t="s">
        <v>368</v>
      </c>
      <c r="F71" s="271">
        <v>61</v>
      </c>
      <c r="G71" s="38"/>
      <c r="H71" s="38">
        <f>J71</f>
        <v>2</v>
      </c>
      <c r="I71" s="38"/>
      <c r="J71" s="38">
        <v>2</v>
      </c>
      <c r="K71" s="272">
        <f>T71</f>
        <v>3</v>
      </c>
      <c r="L71" s="272">
        <f>T71+U71</f>
        <v>3</v>
      </c>
      <c r="M71" s="272">
        <f>T71+U71+V71</f>
        <v>3</v>
      </c>
      <c r="N71" s="272">
        <f>T71+U71+V71+W71</f>
        <v>3</v>
      </c>
      <c r="O71" s="268">
        <f t="shared" si="2"/>
        <v>3</v>
      </c>
      <c r="P71" s="269"/>
      <c r="Q71" s="270">
        <v>0</v>
      </c>
      <c r="R71" s="218"/>
      <c r="S71" s="178">
        <v>61</v>
      </c>
      <c r="T71" s="176">
        <v>3</v>
      </c>
      <c r="U71" s="176"/>
      <c r="V71" s="177"/>
      <c r="W71" s="177"/>
      <c r="X71" s="177">
        <f t="shared" si="3"/>
        <v>3</v>
      </c>
      <c r="Y71" s="93">
        <f t="shared" si="10"/>
        <v>0</v>
      </c>
      <c r="Z71" s="175">
        <v>2.5</v>
      </c>
    </row>
    <row r="72" spans="1:26" ht="33" customHeight="1">
      <c r="A72" s="380"/>
      <c r="B72" s="382"/>
      <c r="C72" s="263" t="s">
        <v>33</v>
      </c>
      <c r="D72" s="378" t="s">
        <v>137</v>
      </c>
      <c r="E72" s="378"/>
      <c r="F72" s="271">
        <v>62</v>
      </c>
      <c r="G72" s="38"/>
      <c r="H72" s="38">
        <f>J72</f>
        <v>0</v>
      </c>
      <c r="I72" s="38"/>
      <c r="J72" s="42">
        <v>0</v>
      </c>
      <c r="K72" s="272"/>
      <c r="L72" s="272"/>
      <c r="M72" s="272"/>
      <c r="N72" s="272"/>
      <c r="O72" s="268">
        <f t="shared" si="2"/>
        <v>0</v>
      </c>
      <c r="P72" s="269"/>
      <c r="Q72" s="270"/>
      <c r="R72" s="218"/>
      <c r="S72" s="178">
        <v>62</v>
      </c>
      <c r="T72" s="176"/>
      <c r="U72" s="176"/>
      <c r="V72" s="177"/>
      <c r="W72" s="177"/>
      <c r="X72" s="177">
        <f t="shared" si="3"/>
        <v>0</v>
      </c>
      <c r="Y72" s="93">
        <f t="shared" si="10"/>
        <v>0</v>
      </c>
      <c r="Z72" s="175">
        <v>0</v>
      </c>
    </row>
    <row r="73" spans="1:26" ht="28.5" customHeight="1">
      <c r="A73" s="380"/>
      <c r="B73" s="382"/>
      <c r="C73" s="263" t="s">
        <v>39</v>
      </c>
      <c r="D73" s="378" t="s">
        <v>320</v>
      </c>
      <c r="E73" s="378"/>
      <c r="F73" s="271">
        <v>63</v>
      </c>
      <c r="G73" s="38">
        <v>5</v>
      </c>
      <c r="H73" s="38">
        <f>H74</f>
        <v>8</v>
      </c>
      <c r="I73" s="292"/>
      <c r="J73" s="42">
        <f>J74</f>
        <v>8</v>
      </c>
      <c r="K73" s="272">
        <f>K74</f>
        <v>2</v>
      </c>
      <c r="L73" s="272">
        <f>L74</f>
        <v>4</v>
      </c>
      <c r="M73" s="272">
        <f>M74</f>
        <v>6</v>
      </c>
      <c r="N73" s="272">
        <f>N74</f>
        <v>8</v>
      </c>
      <c r="O73" s="268">
        <f t="shared" si="2"/>
        <v>8</v>
      </c>
      <c r="P73" s="269">
        <f>O73/J73</f>
        <v>1</v>
      </c>
      <c r="Q73" s="270">
        <f>J73/G73</f>
        <v>1.6</v>
      </c>
      <c r="R73" s="218"/>
      <c r="S73" s="178">
        <v>63</v>
      </c>
      <c r="T73" s="38">
        <f>T74</f>
        <v>2</v>
      </c>
      <c r="U73" s="38">
        <f>U74</f>
        <v>2</v>
      </c>
      <c r="V73" s="38">
        <f>V74</f>
        <v>2</v>
      </c>
      <c r="W73" s="38">
        <f>W74</f>
        <v>2</v>
      </c>
      <c r="X73" s="177">
        <f t="shared" si="3"/>
        <v>8</v>
      </c>
      <c r="Y73" s="93">
        <f t="shared" si="10"/>
        <v>0</v>
      </c>
      <c r="Z73" s="175">
        <v>1.153</v>
      </c>
    </row>
    <row r="74" spans="1:26" ht="28.5" customHeight="1">
      <c r="A74" s="380"/>
      <c r="B74" s="382"/>
      <c r="C74" s="263"/>
      <c r="D74" s="378" t="s">
        <v>265</v>
      </c>
      <c r="E74" s="378"/>
      <c r="F74" s="271">
        <v>64</v>
      </c>
      <c r="G74" s="38">
        <v>5</v>
      </c>
      <c r="H74" s="38">
        <f>SUM(H75:H76)</f>
        <v>8</v>
      </c>
      <c r="I74" s="38">
        <f aca="true" t="shared" si="18" ref="I74:N74">I75+I76</f>
        <v>0</v>
      </c>
      <c r="J74" s="42">
        <f t="shared" si="18"/>
        <v>8</v>
      </c>
      <c r="K74" s="272">
        <f t="shared" si="18"/>
        <v>2</v>
      </c>
      <c r="L74" s="272">
        <f t="shared" si="18"/>
        <v>4</v>
      </c>
      <c r="M74" s="272">
        <f t="shared" si="18"/>
        <v>6</v>
      </c>
      <c r="N74" s="272">
        <f t="shared" si="18"/>
        <v>8</v>
      </c>
      <c r="O74" s="268">
        <f t="shared" si="2"/>
        <v>8</v>
      </c>
      <c r="P74" s="269">
        <f>O74/J74</f>
        <v>1</v>
      </c>
      <c r="Q74" s="270">
        <f>J74/G74</f>
        <v>1.6</v>
      </c>
      <c r="R74" s="218"/>
      <c r="S74" s="178">
        <v>64</v>
      </c>
      <c r="T74" s="38">
        <f>T75+T76</f>
        <v>2</v>
      </c>
      <c r="U74" s="38">
        <f>U75+U76</f>
        <v>2</v>
      </c>
      <c r="V74" s="38">
        <f>V75+V76</f>
        <v>2</v>
      </c>
      <c r="W74" s="38">
        <f>W75+W76</f>
        <v>2</v>
      </c>
      <c r="X74" s="38">
        <f>X75+X76</f>
        <v>8</v>
      </c>
      <c r="Y74" s="93">
        <f t="shared" si="10"/>
        <v>0</v>
      </c>
      <c r="Z74" s="175">
        <v>0</v>
      </c>
    </row>
    <row r="75" spans="1:26" ht="13.5" customHeight="1">
      <c r="A75" s="380"/>
      <c r="B75" s="382"/>
      <c r="C75" s="263"/>
      <c r="D75" s="393" t="s">
        <v>90</v>
      </c>
      <c r="E75" s="393"/>
      <c r="F75" s="271">
        <v>65</v>
      </c>
      <c r="G75" s="38">
        <v>5</v>
      </c>
      <c r="H75" s="38">
        <f>J75</f>
        <v>8</v>
      </c>
      <c r="I75" s="38"/>
      <c r="J75" s="42">
        <v>8</v>
      </c>
      <c r="K75" s="272">
        <f>T75</f>
        <v>2</v>
      </c>
      <c r="L75" s="272">
        <f>T75+U75</f>
        <v>4</v>
      </c>
      <c r="M75" s="272">
        <f>T75+U75+V75</f>
        <v>6</v>
      </c>
      <c r="N75" s="272">
        <f>T75+U75+V75+W75</f>
        <v>8</v>
      </c>
      <c r="O75" s="268">
        <f t="shared" si="2"/>
        <v>8</v>
      </c>
      <c r="P75" s="269">
        <f>O75/J75</f>
        <v>1</v>
      </c>
      <c r="Q75" s="270">
        <f>J75/G75</f>
        <v>1.6</v>
      </c>
      <c r="R75" s="218"/>
      <c r="S75" s="178">
        <v>65</v>
      </c>
      <c r="T75" s="176">
        <v>2</v>
      </c>
      <c r="U75" s="176">
        <v>2</v>
      </c>
      <c r="V75" s="177">
        <v>2</v>
      </c>
      <c r="W75" s="177">
        <v>2</v>
      </c>
      <c r="X75" s="177">
        <f t="shared" si="3"/>
        <v>8</v>
      </c>
      <c r="Y75" s="93">
        <f t="shared" si="10"/>
        <v>0</v>
      </c>
      <c r="Z75" s="175">
        <v>0</v>
      </c>
    </row>
    <row r="76" spans="1:26" ht="16.5" customHeight="1">
      <c r="A76" s="380"/>
      <c r="B76" s="382"/>
      <c r="C76" s="263"/>
      <c r="D76" s="393" t="s">
        <v>91</v>
      </c>
      <c r="E76" s="393"/>
      <c r="F76" s="271">
        <v>66</v>
      </c>
      <c r="G76" s="38">
        <v>0</v>
      </c>
      <c r="H76" s="38">
        <f>J76</f>
        <v>0</v>
      </c>
      <c r="I76" s="38"/>
      <c r="J76" s="42">
        <v>0</v>
      </c>
      <c r="K76" s="272"/>
      <c r="L76" s="272"/>
      <c r="M76" s="272"/>
      <c r="N76" s="272"/>
      <c r="O76" s="268">
        <f aca="true" t="shared" si="19" ref="O76:O139">N76</f>
        <v>0</v>
      </c>
      <c r="P76" s="269"/>
      <c r="Q76" s="270"/>
      <c r="R76" s="218"/>
      <c r="S76" s="178">
        <v>66</v>
      </c>
      <c r="T76" s="176"/>
      <c r="U76" s="176"/>
      <c r="V76" s="177"/>
      <c r="W76" s="177"/>
      <c r="X76" s="177">
        <f t="shared" si="3"/>
        <v>0</v>
      </c>
      <c r="Y76" s="93">
        <f t="shared" si="10"/>
        <v>0</v>
      </c>
      <c r="Z76" s="175">
        <v>0</v>
      </c>
    </row>
    <row r="77" spans="1:26" ht="32.25" customHeight="1">
      <c r="A77" s="380"/>
      <c r="B77" s="382"/>
      <c r="C77" s="263" t="s">
        <v>40</v>
      </c>
      <c r="D77" s="378" t="s">
        <v>138</v>
      </c>
      <c r="E77" s="378"/>
      <c r="F77" s="271">
        <v>67</v>
      </c>
      <c r="G77" s="38">
        <v>28</v>
      </c>
      <c r="H77" s="38">
        <f>J77</f>
        <v>33</v>
      </c>
      <c r="I77" s="38"/>
      <c r="J77" s="38">
        <v>33</v>
      </c>
      <c r="K77" s="272">
        <f>T77</f>
        <v>9</v>
      </c>
      <c r="L77" s="272">
        <f>T77+U77</f>
        <v>18</v>
      </c>
      <c r="M77" s="272">
        <f>T77+U77+V77</f>
        <v>26</v>
      </c>
      <c r="N77" s="272">
        <f>T77+U77+V77+W77</f>
        <v>35</v>
      </c>
      <c r="O77" s="268">
        <f t="shared" si="19"/>
        <v>35</v>
      </c>
      <c r="P77" s="269">
        <f aca="true" t="shared" si="20" ref="P77:P82">O77/J77</f>
        <v>1.0606060606060606</v>
      </c>
      <c r="Q77" s="270">
        <f aca="true" t="shared" si="21" ref="Q77:Q82">J77/G77</f>
        <v>1.1785714285714286</v>
      </c>
      <c r="R77" s="218"/>
      <c r="S77" s="178">
        <v>67</v>
      </c>
      <c r="T77" s="176">
        <v>9</v>
      </c>
      <c r="U77" s="176">
        <v>9</v>
      </c>
      <c r="V77" s="177">
        <v>8</v>
      </c>
      <c r="W77" s="177">
        <v>9</v>
      </c>
      <c r="X77" s="177">
        <f t="shared" si="3"/>
        <v>35</v>
      </c>
      <c r="Y77" s="93">
        <f t="shared" si="10"/>
        <v>0</v>
      </c>
      <c r="Z77" s="175">
        <v>16.861</v>
      </c>
    </row>
    <row r="78" spans="1:26" ht="29.25" customHeight="1">
      <c r="A78" s="380"/>
      <c r="B78" s="382"/>
      <c r="C78" s="263" t="s">
        <v>42</v>
      </c>
      <c r="D78" s="378" t="s">
        <v>139</v>
      </c>
      <c r="E78" s="378"/>
      <c r="F78" s="271">
        <v>68</v>
      </c>
      <c r="G78" s="38">
        <v>3</v>
      </c>
      <c r="H78" s="38">
        <f>J78</f>
        <v>5</v>
      </c>
      <c r="I78" s="38"/>
      <c r="J78" s="38">
        <v>5</v>
      </c>
      <c r="K78" s="272">
        <f>T78</f>
        <v>2</v>
      </c>
      <c r="L78" s="272">
        <f>T78+U78</f>
        <v>3</v>
      </c>
      <c r="M78" s="272">
        <f>T78+U78+V78</f>
        <v>4</v>
      </c>
      <c r="N78" s="272">
        <f>T78+U78+V78+W78</f>
        <v>6</v>
      </c>
      <c r="O78" s="268">
        <f t="shared" si="19"/>
        <v>6</v>
      </c>
      <c r="P78" s="269">
        <f t="shared" si="20"/>
        <v>1.2</v>
      </c>
      <c r="Q78" s="270">
        <f t="shared" si="21"/>
        <v>1.6666666666666667</v>
      </c>
      <c r="R78" s="218"/>
      <c r="S78" s="178">
        <v>68</v>
      </c>
      <c r="T78" s="176">
        <v>2</v>
      </c>
      <c r="U78" s="176">
        <v>1</v>
      </c>
      <c r="V78" s="177">
        <v>1</v>
      </c>
      <c r="W78" s="177">
        <v>2</v>
      </c>
      <c r="X78" s="177">
        <f aca="true" t="shared" si="22" ref="X78:X141">SUM(T78:W78)</f>
        <v>6</v>
      </c>
      <c r="Y78" s="93">
        <f t="shared" si="10"/>
        <v>0</v>
      </c>
      <c r="Z78" s="175">
        <v>7.551</v>
      </c>
    </row>
    <row r="79" spans="1:26" ht="29.25" customHeight="1">
      <c r="A79" s="380"/>
      <c r="B79" s="382"/>
      <c r="C79" s="263" t="s">
        <v>43</v>
      </c>
      <c r="D79" s="378" t="s">
        <v>229</v>
      </c>
      <c r="E79" s="378"/>
      <c r="F79" s="271">
        <v>69</v>
      </c>
      <c r="G79" s="38">
        <v>149</v>
      </c>
      <c r="H79" s="38">
        <f aca="true" t="shared" si="23" ref="H79:N79">SUM(H80:H87)</f>
        <v>150</v>
      </c>
      <c r="I79" s="38">
        <f t="shared" si="23"/>
        <v>0</v>
      </c>
      <c r="J79" s="38">
        <f t="shared" si="23"/>
        <v>150</v>
      </c>
      <c r="K79" s="272">
        <f t="shared" si="23"/>
        <v>40</v>
      </c>
      <c r="L79" s="272">
        <f t="shared" si="23"/>
        <v>80</v>
      </c>
      <c r="M79" s="272">
        <f t="shared" si="23"/>
        <v>120</v>
      </c>
      <c r="N79" s="272">
        <f t="shared" si="23"/>
        <v>157</v>
      </c>
      <c r="O79" s="268">
        <f t="shared" si="19"/>
        <v>157</v>
      </c>
      <c r="P79" s="269">
        <f t="shared" si="20"/>
        <v>1.0466666666666666</v>
      </c>
      <c r="Q79" s="270">
        <f t="shared" si="21"/>
        <v>1.0067114093959733</v>
      </c>
      <c r="R79" s="218"/>
      <c r="S79" s="178">
        <v>69</v>
      </c>
      <c r="T79" s="38">
        <f>SUM(T80:T87)</f>
        <v>40</v>
      </c>
      <c r="U79" s="38">
        <f>SUM(U80:U87)</f>
        <v>40</v>
      </c>
      <c r="V79" s="38">
        <f>SUM(V80:V87)</f>
        <v>40</v>
      </c>
      <c r="W79" s="38">
        <f>SUM(W80:W87)</f>
        <v>37</v>
      </c>
      <c r="X79" s="177">
        <f t="shared" si="22"/>
        <v>157</v>
      </c>
      <c r="Y79" s="93">
        <f t="shared" si="10"/>
        <v>0</v>
      </c>
      <c r="Z79" s="175">
        <v>105.099</v>
      </c>
    </row>
    <row r="80" spans="1:26" ht="27.75" customHeight="1">
      <c r="A80" s="380"/>
      <c r="B80" s="382"/>
      <c r="C80" s="263"/>
      <c r="D80" s="267" t="s">
        <v>140</v>
      </c>
      <c r="E80" s="267" t="s">
        <v>86</v>
      </c>
      <c r="F80" s="271">
        <v>70</v>
      </c>
      <c r="G80" s="38">
        <v>129</v>
      </c>
      <c r="H80" s="38">
        <f>J80</f>
        <v>132</v>
      </c>
      <c r="I80" s="38"/>
      <c r="J80" s="38">
        <v>132</v>
      </c>
      <c r="K80" s="272">
        <f>T80</f>
        <v>33</v>
      </c>
      <c r="L80" s="272">
        <f>T80+U80</f>
        <v>67</v>
      </c>
      <c r="M80" s="272">
        <f>T80+U80+V80</f>
        <v>101</v>
      </c>
      <c r="N80" s="272">
        <f>T80+U80+V80+W80</f>
        <v>133</v>
      </c>
      <c r="O80" s="268">
        <f t="shared" si="19"/>
        <v>133</v>
      </c>
      <c r="P80" s="269">
        <f t="shared" si="20"/>
        <v>1.0075757575757576</v>
      </c>
      <c r="Q80" s="270">
        <f t="shared" si="21"/>
        <v>1.0232558139534884</v>
      </c>
      <c r="R80" s="218"/>
      <c r="S80" s="178">
        <v>70</v>
      </c>
      <c r="T80" s="176">
        <v>33</v>
      </c>
      <c r="U80" s="176">
        <v>34</v>
      </c>
      <c r="V80" s="177">
        <v>34</v>
      </c>
      <c r="W80" s="177">
        <v>32</v>
      </c>
      <c r="X80" s="177">
        <f t="shared" si="22"/>
        <v>133</v>
      </c>
      <c r="Y80" s="93">
        <f t="shared" si="10"/>
        <v>0</v>
      </c>
      <c r="Z80" s="175">
        <v>71.649</v>
      </c>
    </row>
    <row r="81" spans="1:26" ht="59.25" customHeight="1">
      <c r="A81" s="380"/>
      <c r="B81" s="382"/>
      <c r="C81" s="263"/>
      <c r="D81" s="267" t="s">
        <v>141</v>
      </c>
      <c r="E81" s="267" t="s">
        <v>228</v>
      </c>
      <c r="F81" s="271">
        <v>71</v>
      </c>
      <c r="G81" s="38">
        <v>18</v>
      </c>
      <c r="H81" s="38">
        <f aca="true" t="shared" si="24" ref="H81:H88">J81</f>
        <v>15</v>
      </c>
      <c r="I81" s="38"/>
      <c r="J81" s="42">
        <v>15</v>
      </c>
      <c r="K81" s="272">
        <f>T81</f>
        <v>5</v>
      </c>
      <c r="L81" s="272">
        <f>T81+U81</f>
        <v>10</v>
      </c>
      <c r="M81" s="272">
        <f>T81+U81+V81</f>
        <v>15</v>
      </c>
      <c r="N81" s="272">
        <f>T81+U81+V81+W81</f>
        <v>20</v>
      </c>
      <c r="O81" s="268">
        <f t="shared" si="19"/>
        <v>20</v>
      </c>
      <c r="P81" s="269">
        <f t="shared" si="20"/>
        <v>1.3333333333333333</v>
      </c>
      <c r="Q81" s="270">
        <f t="shared" si="21"/>
        <v>0.8333333333333334</v>
      </c>
      <c r="R81" s="218"/>
      <c r="S81" s="178">
        <v>71</v>
      </c>
      <c r="T81" s="176">
        <v>5</v>
      </c>
      <c r="U81" s="176">
        <v>5</v>
      </c>
      <c r="V81" s="177">
        <v>5</v>
      </c>
      <c r="W81" s="177">
        <v>5</v>
      </c>
      <c r="X81" s="177">
        <f t="shared" si="22"/>
        <v>20</v>
      </c>
      <c r="Y81" s="93">
        <f t="shared" si="10"/>
        <v>0</v>
      </c>
      <c r="Z81" s="175">
        <v>0</v>
      </c>
    </row>
    <row r="82" spans="1:26" ht="27.75" customHeight="1">
      <c r="A82" s="380"/>
      <c r="B82" s="382"/>
      <c r="C82" s="263"/>
      <c r="D82" s="267" t="s">
        <v>142</v>
      </c>
      <c r="E82" s="267" t="s">
        <v>88</v>
      </c>
      <c r="F82" s="271">
        <v>72</v>
      </c>
      <c r="G82" s="38">
        <v>2</v>
      </c>
      <c r="H82" s="38">
        <f t="shared" si="24"/>
        <v>3</v>
      </c>
      <c r="I82" s="38"/>
      <c r="J82" s="42">
        <v>3</v>
      </c>
      <c r="K82" s="272">
        <f>T82</f>
        <v>2</v>
      </c>
      <c r="L82" s="272">
        <f>T82+U82</f>
        <v>3</v>
      </c>
      <c r="M82" s="272">
        <f>T82+U82+V82</f>
        <v>4</v>
      </c>
      <c r="N82" s="272">
        <f>T82+U82+V82+W82</f>
        <v>4</v>
      </c>
      <c r="O82" s="268">
        <f t="shared" si="19"/>
        <v>4</v>
      </c>
      <c r="P82" s="269">
        <f t="shared" si="20"/>
        <v>1.3333333333333333</v>
      </c>
      <c r="Q82" s="270">
        <f t="shared" si="21"/>
        <v>1.5</v>
      </c>
      <c r="R82" s="218"/>
      <c r="S82" s="178">
        <v>72</v>
      </c>
      <c r="T82" s="176">
        <v>2</v>
      </c>
      <c r="U82" s="176">
        <v>1</v>
      </c>
      <c r="V82" s="177">
        <v>1</v>
      </c>
      <c r="W82" s="177"/>
      <c r="X82" s="177">
        <f t="shared" si="22"/>
        <v>4</v>
      </c>
      <c r="Y82" s="93">
        <f t="shared" si="10"/>
        <v>0</v>
      </c>
      <c r="Z82" s="175">
        <v>1.665</v>
      </c>
    </row>
    <row r="83" spans="1:26" ht="45" customHeight="1">
      <c r="A83" s="380"/>
      <c r="B83" s="382"/>
      <c r="C83" s="263"/>
      <c r="D83" s="267" t="s">
        <v>143</v>
      </c>
      <c r="E83" s="267" t="s">
        <v>89</v>
      </c>
      <c r="F83" s="271">
        <v>73</v>
      </c>
      <c r="G83" s="38">
        <v>0</v>
      </c>
      <c r="H83" s="38">
        <f t="shared" si="24"/>
        <v>0</v>
      </c>
      <c r="I83" s="38"/>
      <c r="J83" s="42">
        <v>0</v>
      </c>
      <c r="K83" s="272"/>
      <c r="L83" s="272"/>
      <c r="M83" s="272"/>
      <c r="N83" s="272"/>
      <c r="O83" s="268">
        <f t="shared" si="19"/>
        <v>0</v>
      </c>
      <c r="P83" s="269"/>
      <c r="Q83" s="270"/>
      <c r="R83" s="218"/>
      <c r="S83" s="178">
        <v>73</v>
      </c>
      <c r="T83" s="176"/>
      <c r="U83" s="176"/>
      <c r="V83" s="177"/>
      <c r="W83" s="177"/>
      <c r="X83" s="177">
        <f t="shared" si="22"/>
        <v>0</v>
      </c>
      <c r="Y83" s="93">
        <f t="shared" si="10"/>
        <v>0</v>
      </c>
      <c r="Z83" s="175">
        <v>0</v>
      </c>
    </row>
    <row r="84" spans="1:26" ht="48.75" customHeight="1">
      <c r="A84" s="380"/>
      <c r="B84" s="382"/>
      <c r="C84" s="263"/>
      <c r="D84" s="267"/>
      <c r="E84" s="267" t="s">
        <v>370</v>
      </c>
      <c r="F84" s="271">
        <v>74</v>
      </c>
      <c r="G84" s="38">
        <v>0</v>
      </c>
      <c r="H84" s="38">
        <f t="shared" si="24"/>
        <v>0</v>
      </c>
      <c r="I84" s="38"/>
      <c r="J84" s="42">
        <v>0</v>
      </c>
      <c r="K84" s="272"/>
      <c r="L84" s="272"/>
      <c r="M84" s="272"/>
      <c r="N84" s="272"/>
      <c r="O84" s="268">
        <f t="shared" si="19"/>
        <v>0</v>
      </c>
      <c r="P84" s="269"/>
      <c r="Q84" s="270"/>
      <c r="R84" s="218"/>
      <c r="S84" s="178">
        <v>74</v>
      </c>
      <c r="T84" s="176"/>
      <c r="U84" s="176"/>
      <c r="V84" s="177"/>
      <c r="W84" s="177"/>
      <c r="X84" s="177">
        <f t="shared" si="22"/>
        <v>0</v>
      </c>
      <c r="Y84" s="93">
        <f t="shared" si="10"/>
        <v>0</v>
      </c>
      <c r="Z84" s="175">
        <v>0</v>
      </c>
    </row>
    <row r="85" spans="1:26" ht="30.75" customHeight="1">
      <c r="A85" s="380"/>
      <c r="B85" s="382"/>
      <c r="C85" s="263"/>
      <c r="D85" s="267" t="s">
        <v>144</v>
      </c>
      <c r="E85" s="267" t="s">
        <v>147</v>
      </c>
      <c r="F85" s="271">
        <v>75</v>
      </c>
      <c r="G85" s="38">
        <v>0</v>
      </c>
      <c r="H85" s="38">
        <f t="shared" si="24"/>
        <v>0</v>
      </c>
      <c r="I85" s="38"/>
      <c r="J85" s="42">
        <v>0</v>
      </c>
      <c r="K85" s="272"/>
      <c r="L85" s="272"/>
      <c r="M85" s="272"/>
      <c r="N85" s="272"/>
      <c r="O85" s="268">
        <f t="shared" si="19"/>
        <v>0</v>
      </c>
      <c r="P85" s="269"/>
      <c r="Q85" s="270"/>
      <c r="R85" s="218"/>
      <c r="S85" s="178">
        <v>75</v>
      </c>
      <c r="T85" s="176"/>
      <c r="U85" s="176"/>
      <c r="V85" s="177"/>
      <c r="W85" s="177"/>
      <c r="X85" s="177">
        <f t="shared" si="22"/>
        <v>0</v>
      </c>
      <c r="Y85" s="93">
        <f t="shared" si="10"/>
        <v>0</v>
      </c>
      <c r="Z85" s="175">
        <v>0</v>
      </c>
    </row>
    <row r="86" spans="1:26" ht="87" customHeight="1">
      <c r="A86" s="380"/>
      <c r="B86" s="382"/>
      <c r="C86" s="263"/>
      <c r="D86" s="267" t="s">
        <v>145</v>
      </c>
      <c r="E86" s="267" t="s">
        <v>232</v>
      </c>
      <c r="F86" s="271">
        <v>76</v>
      </c>
      <c r="G86" s="38">
        <v>0</v>
      </c>
      <c r="H86" s="38">
        <f t="shared" si="24"/>
        <v>0</v>
      </c>
      <c r="I86" s="38"/>
      <c r="J86" s="42"/>
      <c r="K86" s="272">
        <f>T86</f>
        <v>0</v>
      </c>
      <c r="L86" s="272">
        <f>T86+U86</f>
        <v>0</v>
      </c>
      <c r="M86" s="272">
        <f>T86+U86+V86</f>
        <v>0</v>
      </c>
      <c r="N86" s="272">
        <f>T86+U86+V86+W86</f>
        <v>0</v>
      </c>
      <c r="O86" s="268">
        <f t="shared" si="19"/>
        <v>0</v>
      </c>
      <c r="P86" s="269"/>
      <c r="Q86" s="270"/>
      <c r="R86" s="218"/>
      <c r="S86" s="178">
        <v>76</v>
      </c>
      <c r="T86" s="176"/>
      <c r="U86" s="176"/>
      <c r="V86" s="177"/>
      <c r="W86" s="177"/>
      <c r="X86" s="177">
        <f t="shared" si="22"/>
        <v>0</v>
      </c>
      <c r="Y86" s="93">
        <f t="shared" si="10"/>
        <v>0</v>
      </c>
      <c r="Z86" s="175">
        <v>0</v>
      </c>
    </row>
    <row r="87" spans="1:26" ht="44.25" customHeight="1">
      <c r="A87" s="380"/>
      <c r="B87" s="382"/>
      <c r="C87" s="263"/>
      <c r="D87" s="267" t="s">
        <v>146</v>
      </c>
      <c r="E87" s="267" t="s">
        <v>148</v>
      </c>
      <c r="F87" s="271">
        <v>77</v>
      </c>
      <c r="G87" s="38"/>
      <c r="H87" s="38">
        <f t="shared" si="24"/>
        <v>0</v>
      </c>
      <c r="I87" s="38"/>
      <c r="J87" s="42"/>
      <c r="K87" s="272">
        <f>T87</f>
        <v>0</v>
      </c>
      <c r="L87" s="272">
        <f>T87+U87</f>
        <v>0</v>
      </c>
      <c r="M87" s="272">
        <f>T87+U87+V87</f>
        <v>0</v>
      </c>
      <c r="N87" s="272">
        <f>T87+U87+V87+W87</f>
        <v>0</v>
      </c>
      <c r="O87" s="268">
        <f t="shared" si="19"/>
        <v>0</v>
      </c>
      <c r="P87" s="269"/>
      <c r="Q87" s="270"/>
      <c r="R87" s="218"/>
      <c r="S87" s="178">
        <v>77</v>
      </c>
      <c r="T87" s="176">
        <v>0</v>
      </c>
      <c r="U87" s="176">
        <v>0</v>
      </c>
      <c r="V87" s="177">
        <v>0</v>
      </c>
      <c r="W87" s="177">
        <v>0</v>
      </c>
      <c r="X87" s="177">
        <f t="shared" si="22"/>
        <v>0</v>
      </c>
      <c r="Y87" s="93">
        <f t="shared" si="10"/>
        <v>0</v>
      </c>
      <c r="Z87" s="175">
        <v>0</v>
      </c>
    </row>
    <row r="88" spans="1:26" ht="16.5" customHeight="1">
      <c r="A88" s="380"/>
      <c r="B88" s="382"/>
      <c r="C88" s="263" t="s">
        <v>87</v>
      </c>
      <c r="D88" s="378" t="s">
        <v>46</v>
      </c>
      <c r="E88" s="378"/>
      <c r="F88" s="271">
        <v>78</v>
      </c>
      <c r="G88" s="38">
        <v>294</v>
      </c>
      <c r="H88" s="38">
        <f t="shared" si="24"/>
        <v>291</v>
      </c>
      <c r="I88" s="38"/>
      <c r="J88" s="38">
        <v>291</v>
      </c>
      <c r="K88" s="272">
        <f>T88</f>
        <v>135</v>
      </c>
      <c r="L88" s="272">
        <f>T88+U88</f>
        <v>335</v>
      </c>
      <c r="M88" s="272">
        <f>T88+U88+V88</f>
        <v>385</v>
      </c>
      <c r="N88" s="272">
        <f>T88+U88+V88+W88</f>
        <v>435</v>
      </c>
      <c r="O88" s="268">
        <f t="shared" si="19"/>
        <v>435</v>
      </c>
      <c r="P88" s="269">
        <f>O88/J88</f>
        <v>1.4948453608247423</v>
      </c>
      <c r="Q88" s="270">
        <f>J88/G88</f>
        <v>0.9897959183673469</v>
      </c>
      <c r="R88" s="218"/>
      <c r="S88" s="178">
        <v>78</v>
      </c>
      <c r="T88" s="176">
        <v>135</v>
      </c>
      <c r="U88" s="176">
        <v>200</v>
      </c>
      <c r="V88" s="177">
        <v>50</v>
      </c>
      <c r="W88" s="177">
        <v>50</v>
      </c>
      <c r="X88" s="177">
        <f t="shared" si="22"/>
        <v>435</v>
      </c>
      <c r="Y88" s="93">
        <f t="shared" si="10"/>
        <v>0</v>
      </c>
      <c r="Z88" s="175">
        <v>0.508</v>
      </c>
    </row>
    <row r="89" spans="1:26" ht="76.5" customHeight="1">
      <c r="A89" s="380"/>
      <c r="B89" s="382"/>
      <c r="C89" s="373" t="s">
        <v>351</v>
      </c>
      <c r="D89" s="373"/>
      <c r="E89" s="373"/>
      <c r="F89" s="271">
        <v>79</v>
      </c>
      <c r="G89" s="38">
        <v>36</v>
      </c>
      <c r="H89" s="38">
        <f aca="true" t="shared" si="25" ref="H89:N89">H90+H91+H92+H93+H94+H95</f>
        <v>41</v>
      </c>
      <c r="I89" s="38">
        <f t="shared" si="25"/>
        <v>0</v>
      </c>
      <c r="J89" s="38">
        <f t="shared" si="25"/>
        <v>41</v>
      </c>
      <c r="K89" s="272">
        <f t="shared" si="25"/>
        <v>23</v>
      </c>
      <c r="L89" s="272">
        <f t="shared" si="25"/>
        <v>29</v>
      </c>
      <c r="M89" s="272">
        <f t="shared" si="25"/>
        <v>51</v>
      </c>
      <c r="N89" s="272">
        <f t="shared" si="25"/>
        <v>56</v>
      </c>
      <c r="O89" s="268">
        <f t="shared" si="19"/>
        <v>56</v>
      </c>
      <c r="P89" s="269">
        <f>O89/J89</f>
        <v>1.3658536585365855</v>
      </c>
      <c r="Q89" s="270">
        <f>J89/G89</f>
        <v>1.1388888888888888</v>
      </c>
      <c r="R89" s="218"/>
      <c r="S89" s="178">
        <v>79</v>
      </c>
      <c r="T89" s="38">
        <f>T90+T91+T92+T93+T94+T95</f>
        <v>23</v>
      </c>
      <c r="U89" s="38">
        <f>U90+U91+U92+U93+U94+U95</f>
        <v>6</v>
      </c>
      <c r="V89" s="38">
        <f>V90+V91+V92+V93+V94+V95</f>
        <v>22</v>
      </c>
      <c r="W89" s="38">
        <f>W90+W91+W92+W93+W94+W95</f>
        <v>5</v>
      </c>
      <c r="X89" s="177">
        <f t="shared" si="22"/>
        <v>56</v>
      </c>
      <c r="Y89" s="93">
        <f t="shared" si="10"/>
        <v>0</v>
      </c>
      <c r="Z89" s="175">
        <v>179.754</v>
      </c>
    </row>
    <row r="90" spans="1:25" ht="43.5" customHeight="1">
      <c r="A90" s="380"/>
      <c r="B90" s="382"/>
      <c r="C90" s="263" t="s">
        <v>27</v>
      </c>
      <c r="D90" s="395" t="s">
        <v>98</v>
      </c>
      <c r="E90" s="385"/>
      <c r="F90" s="271">
        <v>80</v>
      </c>
      <c r="G90" s="38"/>
      <c r="H90" s="38">
        <f aca="true" t="shared" si="26" ref="H90:H95">J90</f>
        <v>0</v>
      </c>
      <c r="I90" s="38"/>
      <c r="J90" s="42">
        <v>0</v>
      </c>
      <c r="K90" s="272"/>
      <c r="L90" s="272"/>
      <c r="M90" s="272"/>
      <c r="N90" s="272"/>
      <c r="O90" s="268">
        <f t="shared" si="19"/>
        <v>0</v>
      </c>
      <c r="P90" s="269"/>
      <c r="Q90" s="270"/>
      <c r="R90" s="218"/>
      <c r="S90" s="178">
        <v>80</v>
      </c>
      <c r="T90" s="176"/>
      <c r="U90" s="176"/>
      <c r="V90" s="177"/>
      <c r="W90" s="177"/>
      <c r="X90" s="177">
        <f t="shared" si="22"/>
        <v>0</v>
      </c>
      <c r="Y90" s="93">
        <f t="shared" si="10"/>
        <v>0</v>
      </c>
    </row>
    <row r="91" spans="1:26" ht="48.75" customHeight="1">
      <c r="A91" s="380"/>
      <c r="B91" s="382"/>
      <c r="C91" s="263" t="s">
        <v>28</v>
      </c>
      <c r="D91" s="378" t="s">
        <v>99</v>
      </c>
      <c r="E91" s="385"/>
      <c r="F91" s="271">
        <v>81</v>
      </c>
      <c r="G91" s="38">
        <v>23</v>
      </c>
      <c r="H91" s="38">
        <f t="shared" si="26"/>
        <v>25</v>
      </c>
      <c r="I91" s="38"/>
      <c r="J91" s="42">
        <v>25</v>
      </c>
      <c r="K91" s="272">
        <f>T91</f>
        <v>7</v>
      </c>
      <c r="L91" s="272">
        <f>T91+U91</f>
        <v>13</v>
      </c>
      <c r="M91" s="272">
        <f>T91+U91+V91</f>
        <v>20</v>
      </c>
      <c r="N91" s="272">
        <f>T91+U91+V91+W91</f>
        <v>25</v>
      </c>
      <c r="O91" s="268">
        <f t="shared" si="19"/>
        <v>25</v>
      </c>
      <c r="P91" s="269">
        <f>O91/J91</f>
        <v>1</v>
      </c>
      <c r="Q91" s="270">
        <f>J91/G91</f>
        <v>1.0869565217391304</v>
      </c>
      <c r="R91" s="218"/>
      <c r="S91" s="178">
        <v>81</v>
      </c>
      <c r="T91" s="176">
        <v>7</v>
      </c>
      <c r="U91" s="176">
        <v>6</v>
      </c>
      <c r="V91" s="177">
        <v>7</v>
      </c>
      <c r="W91" s="177">
        <v>5</v>
      </c>
      <c r="X91" s="177">
        <f t="shared" si="22"/>
        <v>25</v>
      </c>
      <c r="Y91" s="93">
        <f t="shared" si="10"/>
        <v>0</v>
      </c>
      <c r="Z91" s="175">
        <v>154.45</v>
      </c>
    </row>
    <row r="92" spans="1:25" ht="21" customHeight="1">
      <c r="A92" s="380"/>
      <c r="B92" s="382"/>
      <c r="C92" s="263" t="s">
        <v>30</v>
      </c>
      <c r="D92" s="378" t="s">
        <v>100</v>
      </c>
      <c r="E92" s="385"/>
      <c r="F92" s="271">
        <v>82</v>
      </c>
      <c r="G92" s="38"/>
      <c r="H92" s="38">
        <f t="shared" si="26"/>
        <v>0</v>
      </c>
      <c r="I92" s="38"/>
      <c r="J92" s="42"/>
      <c r="K92" s="272">
        <f>T92</f>
        <v>0</v>
      </c>
      <c r="L92" s="272">
        <f>T92+U92</f>
        <v>0</v>
      </c>
      <c r="M92" s="272">
        <f>T92+U92+V92</f>
        <v>0</v>
      </c>
      <c r="N92" s="272">
        <f>T92+U92+V92+W92</f>
        <v>0</v>
      </c>
      <c r="O92" s="268">
        <f t="shared" si="19"/>
        <v>0</v>
      </c>
      <c r="P92" s="269"/>
      <c r="Q92" s="270"/>
      <c r="R92" s="218"/>
      <c r="S92" s="178">
        <v>82</v>
      </c>
      <c r="T92" s="176"/>
      <c r="U92" s="176"/>
      <c r="V92" s="177"/>
      <c r="W92" s="177"/>
      <c r="X92" s="177">
        <f t="shared" si="22"/>
        <v>0</v>
      </c>
      <c r="Y92" s="93">
        <f t="shared" si="10"/>
        <v>0</v>
      </c>
    </row>
    <row r="93" spans="1:25" ht="18" customHeight="1">
      <c r="A93" s="380"/>
      <c r="B93" s="382"/>
      <c r="C93" s="263" t="s">
        <v>32</v>
      </c>
      <c r="D93" s="378" t="s">
        <v>242</v>
      </c>
      <c r="E93" s="385"/>
      <c r="F93" s="271">
        <v>83</v>
      </c>
      <c r="G93" s="38">
        <v>1</v>
      </c>
      <c r="H93" s="38">
        <f t="shared" si="26"/>
        <v>1</v>
      </c>
      <c r="I93" s="38"/>
      <c r="J93" s="42">
        <v>1</v>
      </c>
      <c r="K93" s="272">
        <f>T93</f>
        <v>1</v>
      </c>
      <c r="L93" s="272">
        <f>T93+U93</f>
        <v>1</v>
      </c>
      <c r="M93" s="272">
        <f>T93+U93+V93</f>
        <v>1</v>
      </c>
      <c r="N93" s="272">
        <f>T93+U93+V93+W93</f>
        <v>1</v>
      </c>
      <c r="O93" s="268">
        <f t="shared" si="19"/>
        <v>1</v>
      </c>
      <c r="P93" s="269"/>
      <c r="Q93" s="270"/>
      <c r="R93" s="218"/>
      <c r="S93" s="178">
        <v>83</v>
      </c>
      <c r="T93" s="176">
        <v>1</v>
      </c>
      <c r="U93" s="176"/>
      <c r="V93" s="177"/>
      <c r="W93" s="177"/>
      <c r="X93" s="177">
        <f t="shared" si="22"/>
        <v>1</v>
      </c>
      <c r="Y93" s="93">
        <f t="shared" si="10"/>
        <v>0</v>
      </c>
    </row>
    <row r="94" spans="1:25" ht="15" customHeight="1">
      <c r="A94" s="380"/>
      <c r="B94" s="382"/>
      <c r="C94" s="263" t="s">
        <v>33</v>
      </c>
      <c r="D94" s="378" t="s">
        <v>101</v>
      </c>
      <c r="E94" s="385"/>
      <c r="F94" s="271">
        <v>84</v>
      </c>
      <c r="G94" s="38"/>
      <c r="H94" s="38">
        <f t="shared" si="26"/>
        <v>0</v>
      </c>
      <c r="I94" s="38"/>
      <c r="J94" s="42"/>
      <c r="K94" s="272">
        <f>T94</f>
        <v>0</v>
      </c>
      <c r="L94" s="272">
        <f>T94+U94</f>
        <v>0</v>
      </c>
      <c r="M94" s="272">
        <f>T94+U94+V94</f>
        <v>0</v>
      </c>
      <c r="N94" s="272">
        <f>T94+U94+V94+W94</f>
        <v>0</v>
      </c>
      <c r="O94" s="268">
        <f t="shared" si="19"/>
        <v>0</v>
      </c>
      <c r="P94" s="269"/>
      <c r="Q94" s="270"/>
      <c r="R94" s="218"/>
      <c r="S94" s="178">
        <v>84</v>
      </c>
      <c r="T94" s="176"/>
      <c r="U94" s="176"/>
      <c r="V94" s="177"/>
      <c r="W94" s="177"/>
      <c r="X94" s="177">
        <f t="shared" si="22"/>
        <v>0</v>
      </c>
      <c r="Y94" s="93">
        <f t="shared" si="10"/>
        <v>0</v>
      </c>
    </row>
    <row r="95" spans="1:26" ht="31.5" customHeight="1">
      <c r="A95" s="380"/>
      <c r="B95" s="382"/>
      <c r="C95" s="263" t="s">
        <v>39</v>
      </c>
      <c r="D95" s="378" t="s">
        <v>321</v>
      </c>
      <c r="E95" s="394"/>
      <c r="F95" s="271">
        <v>85</v>
      </c>
      <c r="G95" s="38">
        <v>12</v>
      </c>
      <c r="H95" s="38">
        <f t="shared" si="26"/>
        <v>15</v>
      </c>
      <c r="I95" s="38"/>
      <c r="J95" s="42">
        <v>15</v>
      </c>
      <c r="K95" s="272">
        <f>T95</f>
        <v>15</v>
      </c>
      <c r="L95" s="272">
        <f>T95+U95</f>
        <v>15</v>
      </c>
      <c r="M95" s="272">
        <f>T95+U95+V95</f>
        <v>30</v>
      </c>
      <c r="N95" s="272">
        <f>T95+U95+V95+W95</f>
        <v>30</v>
      </c>
      <c r="O95" s="268">
        <f t="shared" si="19"/>
        <v>30</v>
      </c>
      <c r="P95" s="269">
        <f aca="true" t="shared" si="27" ref="P95:P100">O95/J95</f>
        <v>2</v>
      </c>
      <c r="Q95" s="270">
        <f aca="true" t="shared" si="28" ref="Q95:Q101">J95/G95</f>
        <v>1.25</v>
      </c>
      <c r="R95" s="218"/>
      <c r="S95" s="178">
        <v>85</v>
      </c>
      <c r="T95" s="176">
        <v>15</v>
      </c>
      <c r="U95" s="176"/>
      <c r="V95" s="177">
        <v>15</v>
      </c>
      <c r="W95" s="177"/>
      <c r="X95" s="177">
        <f t="shared" si="22"/>
        <v>30</v>
      </c>
      <c r="Y95" s="93">
        <f t="shared" si="10"/>
        <v>0</v>
      </c>
      <c r="Z95" s="175">
        <v>25.304</v>
      </c>
    </row>
    <row r="96" spans="1:26" s="37" customFormat="1" ht="40.5" customHeight="1">
      <c r="A96" s="380"/>
      <c r="B96" s="382"/>
      <c r="C96" s="376" t="s">
        <v>314</v>
      </c>
      <c r="D96" s="379"/>
      <c r="E96" s="377"/>
      <c r="F96" s="264">
        <v>86</v>
      </c>
      <c r="G96" s="42">
        <v>2750</v>
      </c>
      <c r="H96" s="42">
        <f aca="true" t="shared" si="29" ref="H96:N96">H97+H110+H114+H123</f>
        <v>2840</v>
      </c>
      <c r="I96" s="42">
        <f t="shared" si="29"/>
        <v>0</v>
      </c>
      <c r="J96" s="42">
        <f t="shared" si="29"/>
        <v>2840</v>
      </c>
      <c r="K96" s="268">
        <f t="shared" si="29"/>
        <v>665</v>
      </c>
      <c r="L96" s="268">
        <f t="shared" si="29"/>
        <v>1452</v>
      </c>
      <c r="M96" s="268">
        <f t="shared" si="29"/>
        <v>2226</v>
      </c>
      <c r="N96" s="268">
        <f t="shared" si="29"/>
        <v>2977</v>
      </c>
      <c r="O96" s="268">
        <f t="shared" si="19"/>
        <v>2977</v>
      </c>
      <c r="P96" s="269">
        <f t="shared" si="27"/>
        <v>1.0482394366197183</v>
      </c>
      <c r="Q96" s="270">
        <f t="shared" si="28"/>
        <v>1.0327272727272727</v>
      </c>
      <c r="R96" s="218"/>
      <c r="S96" s="179">
        <v>86</v>
      </c>
      <c r="T96" s="42">
        <f>T97+T110+T114+T123</f>
        <v>665</v>
      </c>
      <c r="U96" s="42">
        <f>U97+U110+U114+U123</f>
        <v>787</v>
      </c>
      <c r="V96" s="42">
        <f>V97+V110+V114+V123</f>
        <v>774</v>
      </c>
      <c r="W96" s="42">
        <f>W97+W110+W114+W123</f>
        <v>751</v>
      </c>
      <c r="X96" s="177">
        <f t="shared" si="22"/>
        <v>2977</v>
      </c>
      <c r="Y96" s="93">
        <f t="shared" si="10"/>
        <v>0</v>
      </c>
      <c r="Z96" s="93">
        <v>1407.979</v>
      </c>
    </row>
    <row r="97" spans="1:26" ht="34.5" customHeight="1">
      <c r="A97" s="380"/>
      <c r="B97" s="382"/>
      <c r="C97" s="263" t="s">
        <v>243</v>
      </c>
      <c r="D97" s="376" t="s">
        <v>268</v>
      </c>
      <c r="E97" s="377"/>
      <c r="F97" s="271">
        <v>87</v>
      </c>
      <c r="G97" s="38">
        <v>2122</v>
      </c>
      <c r="H97" s="38">
        <f aca="true" t="shared" si="30" ref="H97:N97">H98+H102</f>
        <v>2577</v>
      </c>
      <c r="I97" s="38">
        <f t="shared" si="30"/>
        <v>0</v>
      </c>
      <c r="J97" s="38">
        <f t="shared" si="30"/>
        <v>2577</v>
      </c>
      <c r="K97" s="268">
        <f t="shared" si="30"/>
        <v>608</v>
      </c>
      <c r="L97" s="268">
        <f t="shared" si="30"/>
        <v>1297</v>
      </c>
      <c r="M97" s="268">
        <f t="shared" si="30"/>
        <v>1975</v>
      </c>
      <c r="N97" s="268">
        <f t="shared" si="30"/>
        <v>2667</v>
      </c>
      <c r="O97" s="268">
        <f t="shared" si="19"/>
        <v>2667</v>
      </c>
      <c r="P97" s="269">
        <f t="shared" si="27"/>
        <v>1.0349243306169964</v>
      </c>
      <c r="Q97" s="270">
        <f t="shared" si="28"/>
        <v>1.2144203581526862</v>
      </c>
      <c r="R97" s="218"/>
      <c r="S97" s="178">
        <v>87</v>
      </c>
      <c r="T97" s="42">
        <f>T98+T102</f>
        <v>608</v>
      </c>
      <c r="U97" s="42">
        <f>U98+U102</f>
        <v>689</v>
      </c>
      <c r="V97" s="42">
        <f>V98+V102</f>
        <v>678</v>
      </c>
      <c r="W97" s="42">
        <f>W98+W102</f>
        <v>692</v>
      </c>
      <c r="X97" s="177">
        <f t="shared" si="22"/>
        <v>2667</v>
      </c>
      <c r="Y97" s="93">
        <f t="shared" si="10"/>
        <v>0</v>
      </c>
      <c r="Z97" s="175">
        <v>951.618</v>
      </c>
    </row>
    <row r="98" spans="1:26" ht="45.75" customHeight="1">
      <c r="A98" s="380"/>
      <c r="B98" s="382"/>
      <c r="C98" s="263" t="s">
        <v>149</v>
      </c>
      <c r="D98" s="378" t="s">
        <v>269</v>
      </c>
      <c r="E98" s="378"/>
      <c r="F98" s="271">
        <v>88</v>
      </c>
      <c r="G98" s="38">
        <v>1920</v>
      </c>
      <c r="H98" s="38">
        <f aca="true" t="shared" si="31" ref="H98:N98">H99+H100+H101</f>
        <v>2336</v>
      </c>
      <c r="I98" s="38">
        <f t="shared" si="31"/>
        <v>0</v>
      </c>
      <c r="J98" s="38">
        <f t="shared" si="31"/>
        <v>2336</v>
      </c>
      <c r="K98" s="268">
        <f t="shared" si="31"/>
        <v>547</v>
      </c>
      <c r="L98" s="268">
        <f t="shared" si="31"/>
        <v>1154</v>
      </c>
      <c r="M98" s="268">
        <f t="shared" si="31"/>
        <v>1761</v>
      </c>
      <c r="N98" s="268">
        <f t="shared" si="31"/>
        <v>2383</v>
      </c>
      <c r="O98" s="268">
        <f t="shared" si="19"/>
        <v>2383</v>
      </c>
      <c r="P98" s="269">
        <f t="shared" si="27"/>
        <v>1.0201198630136987</v>
      </c>
      <c r="Q98" s="270">
        <f t="shared" si="28"/>
        <v>1.2166666666666666</v>
      </c>
      <c r="R98" s="218"/>
      <c r="S98" s="178">
        <v>88</v>
      </c>
      <c r="T98" s="42">
        <f>T99+T100+T101</f>
        <v>547</v>
      </c>
      <c r="U98" s="42">
        <f>U99+U100+U101</f>
        <v>607</v>
      </c>
      <c r="V98" s="42">
        <f>V99+V100+V101</f>
        <v>607</v>
      </c>
      <c r="W98" s="42">
        <f>W99+W100+W101</f>
        <v>622</v>
      </c>
      <c r="X98" s="177">
        <f t="shared" si="22"/>
        <v>2383</v>
      </c>
      <c r="Y98" s="93">
        <f t="shared" si="10"/>
        <v>0</v>
      </c>
      <c r="Z98" s="175">
        <v>873.259</v>
      </c>
    </row>
    <row r="99" spans="1:26" ht="22.5" customHeight="1">
      <c r="A99" s="380"/>
      <c r="B99" s="382"/>
      <c r="C99" s="380"/>
      <c r="D99" s="378" t="s">
        <v>165</v>
      </c>
      <c r="E99" s="378"/>
      <c r="F99" s="271">
        <v>89</v>
      </c>
      <c r="G99" s="38">
        <v>1519</v>
      </c>
      <c r="H99" s="38">
        <f>J99</f>
        <v>2190</v>
      </c>
      <c r="I99" s="38"/>
      <c r="J99" s="38">
        <v>2190</v>
      </c>
      <c r="K99" s="272">
        <f aca="true" t="shared" si="32" ref="K99:K123">T99</f>
        <v>533</v>
      </c>
      <c r="L99" s="272">
        <f aca="true" t="shared" si="33" ref="L99:L123">T99+U99</f>
        <v>1119</v>
      </c>
      <c r="M99" s="272">
        <f aca="true" t="shared" si="34" ref="M99:M123">T99+U99+V99</f>
        <v>1705</v>
      </c>
      <c r="N99" s="272">
        <f aca="true" t="shared" si="35" ref="N99:N123">T99+U99+V99+W99</f>
        <v>2291</v>
      </c>
      <c r="O99" s="268">
        <f t="shared" si="19"/>
        <v>2291</v>
      </c>
      <c r="P99" s="269">
        <f t="shared" si="27"/>
        <v>1.0461187214611871</v>
      </c>
      <c r="Q99" s="270">
        <f t="shared" si="28"/>
        <v>1.4417379855167873</v>
      </c>
      <c r="R99" s="218"/>
      <c r="S99" s="178">
        <v>89</v>
      </c>
      <c r="T99" s="176">
        <v>533</v>
      </c>
      <c r="U99" s="176">
        <v>586</v>
      </c>
      <c r="V99" s="177">
        <v>586</v>
      </c>
      <c r="W99" s="177">
        <v>586</v>
      </c>
      <c r="X99" s="177">
        <f t="shared" si="22"/>
        <v>2291</v>
      </c>
      <c r="Y99" s="93">
        <f t="shared" si="10"/>
        <v>0</v>
      </c>
      <c r="Z99" s="175">
        <v>756.015</v>
      </c>
    </row>
    <row r="100" spans="1:26" ht="45" customHeight="1">
      <c r="A100" s="380"/>
      <c r="B100" s="382"/>
      <c r="C100" s="380"/>
      <c r="D100" s="374" t="s">
        <v>181</v>
      </c>
      <c r="E100" s="375"/>
      <c r="F100" s="271">
        <v>90</v>
      </c>
      <c r="G100" s="38">
        <v>384</v>
      </c>
      <c r="H100" s="38">
        <f>J100</f>
        <v>126</v>
      </c>
      <c r="I100" s="38"/>
      <c r="J100" s="38">
        <v>126</v>
      </c>
      <c r="K100" s="272">
        <f t="shared" si="32"/>
        <v>14</v>
      </c>
      <c r="L100" s="272">
        <f t="shared" si="33"/>
        <v>35</v>
      </c>
      <c r="M100" s="272">
        <f t="shared" si="34"/>
        <v>56</v>
      </c>
      <c r="N100" s="272">
        <f t="shared" si="35"/>
        <v>77</v>
      </c>
      <c r="O100" s="268">
        <f t="shared" si="19"/>
        <v>77</v>
      </c>
      <c r="P100" s="269">
        <f t="shared" si="27"/>
        <v>0.6111111111111112</v>
      </c>
      <c r="Q100" s="270">
        <f t="shared" si="28"/>
        <v>0.328125</v>
      </c>
      <c r="R100" s="218"/>
      <c r="S100" s="178">
        <v>90</v>
      </c>
      <c r="T100" s="176">
        <v>14</v>
      </c>
      <c r="U100" s="176">
        <v>21</v>
      </c>
      <c r="V100" s="177">
        <v>21</v>
      </c>
      <c r="W100" s="177">
        <v>21</v>
      </c>
      <c r="X100" s="177">
        <f t="shared" si="22"/>
        <v>77</v>
      </c>
      <c r="Y100" s="93">
        <f t="shared" si="10"/>
        <v>0</v>
      </c>
      <c r="Z100" s="175">
        <v>117.244</v>
      </c>
    </row>
    <row r="101" spans="1:25" ht="28.5" customHeight="1">
      <c r="A101" s="380"/>
      <c r="B101" s="382"/>
      <c r="C101" s="380"/>
      <c r="D101" s="378" t="s">
        <v>166</v>
      </c>
      <c r="E101" s="378"/>
      <c r="F101" s="271">
        <v>91</v>
      </c>
      <c r="G101" s="38">
        <v>17</v>
      </c>
      <c r="H101" s="38">
        <f>J101</f>
        <v>20</v>
      </c>
      <c r="I101" s="38"/>
      <c r="J101" s="42">
        <v>20</v>
      </c>
      <c r="K101" s="272">
        <f t="shared" si="32"/>
        <v>0</v>
      </c>
      <c r="L101" s="272">
        <f t="shared" si="33"/>
        <v>0</v>
      </c>
      <c r="M101" s="272">
        <f t="shared" si="34"/>
        <v>0</v>
      </c>
      <c r="N101" s="272">
        <f t="shared" si="35"/>
        <v>15</v>
      </c>
      <c r="O101" s="268">
        <f t="shared" si="19"/>
        <v>15</v>
      </c>
      <c r="P101" s="269"/>
      <c r="Q101" s="270">
        <f t="shared" si="28"/>
        <v>1.1764705882352942</v>
      </c>
      <c r="R101" s="218"/>
      <c r="S101" s="178">
        <v>91</v>
      </c>
      <c r="T101" s="176"/>
      <c r="U101" s="176"/>
      <c r="V101" s="177">
        <v>0</v>
      </c>
      <c r="W101" s="177">
        <v>15</v>
      </c>
      <c r="X101" s="177">
        <f t="shared" si="22"/>
        <v>15</v>
      </c>
      <c r="Y101" s="93">
        <f t="shared" si="10"/>
        <v>0</v>
      </c>
    </row>
    <row r="102" spans="1:26" ht="48.75" customHeight="1">
      <c r="A102" s="380"/>
      <c r="B102" s="382"/>
      <c r="C102" s="263" t="s">
        <v>150</v>
      </c>
      <c r="D102" s="378" t="s">
        <v>266</v>
      </c>
      <c r="E102" s="378"/>
      <c r="F102" s="271">
        <v>92</v>
      </c>
      <c r="G102" s="38">
        <v>202</v>
      </c>
      <c r="H102" s="38">
        <f>H103+H106+H107+H108+H109</f>
        <v>241</v>
      </c>
      <c r="I102" s="38">
        <f>I103+I106+I107+I108+I109</f>
        <v>0</v>
      </c>
      <c r="J102" s="38">
        <f>J103+J106+J107+J108+J109</f>
        <v>241</v>
      </c>
      <c r="K102" s="272">
        <f t="shared" si="32"/>
        <v>61</v>
      </c>
      <c r="L102" s="272">
        <f t="shared" si="33"/>
        <v>143</v>
      </c>
      <c r="M102" s="272">
        <f t="shared" si="34"/>
        <v>214</v>
      </c>
      <c r="N102" s="272">
        <f t="shared" si="35"/>
        <v>284</v>
      </c>
      <c r="O102" s="268">
        <f t="shared" si="19"/>
        <v>284</v>
      </c>
      <c r="P102" s="269">
        <f>O102/J102</f>
        <v>1.1784232365145229</v>
      </c>
      <c r="Q102" s="270">
        <f>J102/G102</f>
        <v>1.193069306930693</v>
      </c>
      <c r="R102" s="218"/>
      <c r="S102" s="178">
        <v>92</v>
      </c>
      <c r="T102" s="38">
        <f>T103+T106+T107+T108+T109</f>
        <v>61</v>
      </c>
      <c r="U102" s="38">
        <f>U103+U106+U107+U108+U109</f>
        <v>82</v>
      </c>
      <c r="V102" s="38">
        <f>V103+V106+V107+V108+V109</f>
        <v>71</v>
      </c>
      <c r="W102" s="38">
        <f>W103+W106+W107+W108+W109</f>
        <v>70</v>
      </c>
      <c r="X102" s="177">
        <f t="shared" si="22"/>
        <v>284</v>
      </c>
      <c r="Y102" s="93">
        <f t="shared" si="10"/>
        <v>0</v>
      </c>
      <c r="Z102" s="175">
        <v>78.359</v>
      </c>
    </row>
    <row r="103" spans="1:25" ht="89.25" customHeight="1">
      <c r="A103" s="380"/>
      <c r="B103" s="382"/>
      <c r="C103" s="263"/>
      <c r="D103" s="378" t="s">
        <v>371</v>
      </c>
      <c r="E103" s="378"/>
      <c r="F103" s="271">
        <v>93</v>
      </c>
      <c r="G103" s="38"/>
      <c r="H103" s="38">
        <f>J103</f>
        <v>0</v>
      </c>
      <c r="I103" s="38"/>
      <c r="J103" s="42">
        <v>0</v>
      </c>
      <c r="K103" s="272">
        <f t="shared" si="32"/>
        <v>0</v>
      </c>
      <c r="L103" s="272">
        <f t="shared" si="33"/>
        <v>0</v>
      </c>
      <c r="M103" s="272">
        <f t="shared" si="34"/>
        <v>0</v>
      </c>
      <c r="N103" s="272">
        <f t="shared" si="35"/>
        <v>0</v>
      </c>
      <c r="O103" s="268">
        <f t="shared" si="19"/>
        <v>0</v>
      </c>
      <c r="P103" s="269"/>
      <c r="Q103" s="270"/>
      <c r="R103" s="218"/>
      <c r="S103" s="178">
        <v>93</v>
      </c>
      <c r="T103" s="176">
        <v>0</v>
      </c>
      <c r="U103" s="176">
        <v>0</v>
      </c>
      <c r="V103" s="177">
        <v>0</v>
      </c>
      <c r="W103" s="177">
        <v>0</v>
      </c>
      <c r="X103" s="177">
        <f t="shared" si="22"/>
        <v>0</v>
      </c>
      <c r="Y103" s="93">
        <f t="shared" si="10"/>
        <v>0</v>
      </c>
    </row>
    <row r="104" spans="1:25" ht="42" customHeight="1">
      <c r="A104" s="380"/>
      <c r="B104" s="382"/>
      <c r="C104" s="263"/>
      <c r="D104" s="267"/>
      <c r="E104" s="267" t="s">
        <v>230</v>
      </c>
      <c r="F104" s="271">
        <v>94</v>
      </c>
      <c r="G104" s="38"/>
      <c r="H104" s="38">
        <f aca="true" t="shared" si="36" ref="H104:H109">J104</f>
        <v>0</v>
      </c>
      <c r="I104" s="38"/>
      <c r="J104" s="42">
        <v>0</v>
      </c>
      <c r="K104" s="272">
        <f t="shared" si="32"/>
        <v>0</v>
      </c>
      <c r="L104" s="272">
        <f t="shared" si="33"/>
        <v>0</v>
      </c>
      <c r="M104" s="272">
        <f t="shared" si="34"/>
        <v>0</v>
      </c>
      <c r="N104" s="272">
        <f t="shared" si="35"/>
        <v>0</v>
      </c>
      <c r="O104" s="268">
        <f t="shared" si="19"/>
        <v>0</v>
      </c>
      <c r="P104" s="269"/>
      <c r="Q104" s="270"/>
      <c r="R104" s="218"/>
      <c r="S104" s="178">
        <v>94</v>
      </c>
      <c r="T104" s="176">
        <v>0</v>
      </c>
      <c r="U104" s="176">
        <v>0</v>
      </c>
      <c r="V104" s="177">
        <v>0</v>
      </c>
      <c r="W104" s="177">
        <v>0</v>
      </c>
      <c r="X104" s="177">
        <f t="shared" si="22"/>
        <v>0</v>
      </c>
      <c r="Y104" s="93">
        <f aca="true" t="shared" si="37" ref="Y104:Y162">H104-J104</f>
        <v>0</v>
      </c>
    </row>
    <row r="105" spans="1:25" ht="58.5" customHeight="1">
      <c r="A105" s="380"/>
      <c r="B105" s="382"/>
      <c r="C105" s="263"/>
      <c r="D105" s="267"/>
      <c r="E105" s="267" t="s">
        <v>231</v>
      </c>
      <c r="F105" s="271">
        <v>95</v>
      </c>
      <c r="G105" s="38"/>
      <c r="H105" s="38">
        <f t="shared" si="36"/>
        <v>0</v>
      </c>
      <c r="I105" s="38"/>
      <c r="J105" s="42">
        <v>0</v>
      </c>
      <c r="K105" s="272">
        <f t="shared" si="32"/>
        <v>0</v>
      </c>
      <c r="L105" s="272">
        <f t="shared" si="33"/>
        <v>0</v>
      </c>
      <c r="M105" s="272">
        <f t="shared" si="34"/>
        <v>0</v>
      </c>
      <c r="N105" s="272">
        <f t="shared" si="35"/>
        <v>0</v>
      </c>
      <c r="O105" s="268">
        <f t="shared" si="19"/>
        <v>0</v>
      </c>
      <c r="P105" s="269"/>
      <c r="Q105" s="270"/>
      <c r="R105" s="218"/>
      <c r="S105" s="178">
        <v>95</v>
      </c>
      <c r="T105" s="176">
        <v>0</v>
      </c>
      <c r="U105" s="176">
        <v>0</v>
      </c>
      <c r="V105" s="177">
        <v>0</v>
      </c>
      <c r="W105" s="177">
        <v>0</v>
      </c>
      <c r="X105" s="177">
        <f t="shared" si="22"/>
        <v>0</v>
      </c>
      <c r="Y105" s="93">
        <f t="shared" si="37"/>
        <v>0</v>
      </c>
    </row>
    <row r="106" spans="1:26" ht="19.5" customHeight="1">
      <c r="A106" s="380"/>
      <c r="B106" s="382"/>
      <c r="C106" s="263"/>
      <c r="D106" s="378" t="s">
        <v>92</v>
      </c>
      <c r="E106" s="378"/>
      <c r="F106" s="271">
        <v>96</v>
      </c>
      <c r="G106" s="38">
        <v>170</v>
      </c>
      <c r="H106" s="38">
        <f t="shared" si="36"/>
        <v>211</v>
      </c>
      <c r="I106" s="38"/>
      <c r="J106" s="38">
        <v>211</v>
      </c>
      <c r="K106" s="272">
        <f t="shared" si="32"/>
        <v>57</v>
      </c>
      <c r="L106" s="272">
        <f t="shared" si="33"/>
        <v>114</v>
      </c>
      <c r="M106" s="272">
        <f t="shared" si="34"/>
        <v>171</v>
      </c>
      <c r="N106" s="272">
        <f t="shared" si="35"/>
        <v>229</v>
      </c>
      <c r="O106" s="268">
        <f t="shared" si="19"/>
        <v>229</v>
      </c>
      <c r="P106" s="269">
        <f>O106/J106</f>
        <v>1.085308056872038</v>
      </c>
      <c r="Q106" s="270">
        <f>J106/G106</f>
        <v>1.2411764705882353</v>
      </c>
      <c r="R106" s="218"/>
      <c r="S106" s="178">
        <v>96</v>
      </c>
      <c r="T106" s="176">
        <v>57</v>
      </c>
      <c r="U106" s="176">
        <v>57</v>
      </c>
      <c r="V106" s="177">
        <v>57</v>
      </c>
      <c r="W106" s="177">
        <v>58</v>
      </c>
      <c r="X106" s="177">
        <f t="shared" si="22"/>
        <v>229</v>
      </c>
      <c r="Y106" s="93">
        <f t="shared" si="37"/>
        <v>0</v>
      </c>
      <c r="Z106" s="175">
        <v>48.899</v>
      </c>
    </row>
    <row r="107" spans="1:26" ht="18" customHeight="1">
      <c r="A107" s="380"/>
      <c r="B107" s="382"/>
      <c r="C107" s="263"/>
      <c r="D107" s="378" t="s">
        <v>372</v>
      </c>
      <c r="E107" s="378"/>
      <c r="F107" s="271">
        <v>97</v>
      </c>
      <c r="G107" s="38"/>
      <c r="H107" s="38">
        <f t="shared" si="36"/>
        <v>0</v>
      </c>
      <c r="I107" s="38"/>
      <c r="J107" s="38">
        <f>I107</f>
        <v>0</v>
      </c>
      <c r="K107" s="272">
        <f t="shared" si="32"/>
        <v>0</v>
      </c>
      <c r="L107" s="272">
        <f t="shared" si="33"/>
        <v>0</v>
      </c>
      <c r="M107" s="272">
        <f t="shared" si="34"/>
        <v>0</v>
      </c>
      <c r="N107" s="272">
        <f t="shared" si="35"/>
        <v>0</v>
      </c>
      <c r="O107" s="268">
        <f t="shared" si="19"/>
        <v>0</v>
      </c>
      <c r="P107" s="269"/>
      <c r="Q107" s="270"/>
      <c r="R107" s="218"/>
      <c r="S107" s="178">
        <v>97</v>
      </c>
      <c r="T107" s="176">
        <v>0</v>
      </c>
      <c r="U107" s="176"/>
      <c r="V107" s="177"/>
      <c r="W107" s="177">
        <v>0</v>
      </c>
      <c r="X107" s="177">
        <f t="shared" si="22"/>
        <v>0</v>
      </c>
      <c r="Y107" s="93">
        <f t="shared" si="37"/>
        <v>0</v>
      </c>
      <c r="Z107" s="175">
        <v>29.46</v>
      </c>
    </row>
    <row r="108" spans="1:25" ht="44.25" customHeight="1">
      <c r="A108" s="380"/>
      <c r="B108" s="382"/>
      <c r="C108" s="263"/>
      <c r="D108" s="378" t="s">
        <v>162</v>
      </c>
      <c r="E108" s="378"/>
      <c r="F108" s="271">
        <v>98</v>
      </c>
      <c r="G108" s="38"/>
      <c r="H108" s="38">
        <f t="shared" si="36"/>
        <v>0</v>
      </c>
      <c r="I108" s="38"/>
      <c r="J108" s="38">
        <f>I108</f>
        <v>0</v>
      </c>
      <c r="K108" s="272">
        <f t="shared" si="32"/>
        <v>0</v>
      </c>
      <c r="L108" s="272">
        <f t="shared" si="33"/>
        <v>0</v>
      </c>
      <c r="M108" s="272">
        <f t="shared" si="34"/>
        <v>0</v>
      </c>
      <c r="N108" s="272">
        <f t="shared" si="35"/>
        <v>0</v>
      </c>
      <c r="O108" s="268">
        <f t="shared" si="19"/>
        <v>0</v>
      </c>
      <c r="P108" s="269"/>
      <c r="Q108" s="270"/>
      <c r="R108" s="218"/>
      <c r="S108" s="178">
        <v>98</v>
      </c>
      <c r="T108" s="176">
        <v>0</v>
      </c>
      <c r="U108" s="176"/>
      <c r="V108" s="177">
        <v>0</v>
      </c>
      <c r="W108" s="177">
        <v>0</v>
      </c>
      <c r="X108" s="177">
        <f t="shared" si="22"/>
        <v>0</v>
      </c>
      <c r="Y108" s="93">
        <f t="shared" si="37"/>
        <v>0</v>
      </c>
    </row>
    <row r="109" spans="1:25" ht="30.75" customHeight="1">
      <c r="A109" s="380"/>
      <c r="B109" s="382"/>
      <c r="C109" s="263"/>
      <c r="D109" s="378" t="s">
        <v>163</v>
      </c>
      <c r="E109" s="378"/>
      <c r="F109" s="271">
        <v>99</v>
      </c>
      <c r="G109" s="38">
        <v>32</v>
      </c>
      <c r="H109" s="38">
        <f t="shared" si="36"/>
        <v>30</v>
      </c>
      <c r="I109" s="38"/>
      <c r="J109" s="42">
        <v>30</v>
      </c>
      <c r="K109" s="272">
        <f t="shared" si="32"/>
        <v>4</v>
      </c>
      <c r="L109" s="272">
        <f t="shared" si="33"/>
        <v>29</v>
      </c>
      <c r="M109" s="272">
        <f t="shared" si="34"/>
        <v>43</v>
      </c>
      <c r="N109" s="272">
        <f t="shared" si="35"/>
        <v>55</v>
      </c>
      <c r="O109" s="268">
        <f t="shared" si="19"/>
        <v>55</v>
      </c>
      <c r="P109" s="269">
        <f>O109/J109</f>
        <v>1.8333333333333333</v>
      </c>
      <c r="Q109" s="270">
        <f>J109/G109</f>
        <v>0.9375</v>
      </c>
      <c r="R109" s="218"/>
      <c r="S109" s="178">
        <v>99</v>
      </c>
      <c r="T109" s="176">
        <v>4</v>
      </c>
      <c r="U109" s="176">
        <v>25</v>
      </c>
      <c r="V109" s="177">
        <v>14</v>
      </c>
      <c r="W109" s="177">
        <v>12</v>
      </c>
      <c r="X109" s="177">
        <f t="shared" si="22"/>
        <v>55</v>
      </c>
      <c r="Y109" s="93">
        <f t="shared" si="37"/>
        <v>0</v>
      </c>
    </row>
    <row r="110" spans="1:25" ht="42" customHeight="1">
      <c r="A110" s="380"/>
      <c r="B110" s="382"/>
      <c r="C110" s="263" t="s">
        <v>151</v>
      </c>
      <c r="D110" s="378" t="s">
        <v>267</v>
      </c>
      <c r="E110" s="378"/>
      <c r="F110" s="271">
        <v>100</v>
      </c>
      <c r="G110" s="38"/>
      <c r="H110" s="38">
        <f>J110</f>
        <v>0</v>
      </c>
      <c r="I110" s="38">
        <f>I111+I112+I113</f>
        <v>0</v>
      </c>
      <c r="J110" s="42">
        <v>0</v>
      </c>
      <c r="K110" s="272">
        <f t="shared" si="32"/>
        <v>0</v>
      </c>
      <c r="L110" s="272">
        <f t="shared" si="33"/>
        <v>0</v>
      </c>
      <c r="M110" s="272">
        <f t="shared" si="34"/>
        <v>0</v>
      </c>
      <c r="N110" s="272">
        <f t="shared" si="35"/>
        <v>0</v>
      </c>
      <c r="O110" s="268">
        <f t="shared" si="19"/>
        <v>0</v>
      </c>
      <c r="P110" s="269"/>
      <c r="Q110" s="270"/>
      <c r="R110" s="218"/>
      <c r="S110" s="178">
        <v>100</v>
      </c>
      <c r="T110" s="176">
        <v>0</v>
      </c>
      <c r="U110" s="176">
        <v>0</v>
      </c>
      <c r="V110" s="177">
        <v>0</v>
      </c>
      <c r="W110" s="177">
        <v>0</v>
      </c>
      <c r="X110" s="177">
        <f t="shared" si="22"/>
        <v>0</v>
      </c>
      <c r="Y110" s="93">
        <f t="shared" si="37"/>
        <v>0</v>
      </c>
    </row>
    <row r="111" spans="1:25" ht="46.5" customHeight="1">
      <c r="A111" s="380"/>
      <c r="B111" s="382"/>
      <c r="C111" s="263"/>
      <c r="D111" s="378" t="s">
        <v>93</v>
      </c>
      <c r="E111" s="378"/>
      <c r="F111" s="271">
        <v>101</v>
      </c>
      <c r="G111" s="38"/>
      <c r="H111" s="38">
        <f>J111</f>
        <v>0</v>
      </c>
      <c r="I111" s="38"/>
      <c r="J111" s="42">
        <v>0</v>
      </c>
      <c r="K111" s="272">
        <f t="shared" si="32"/>
        <v>0</v>
      </c>
      <c r="L111" s="272">
        <f t="shared" si="33"/>
        <v>0</v>
      </c>
      <c r="M111" s="272">
        <f t="shared" si="34"/>
        <v>0</v>
      </c>
      <c r="N111" s="272">
        <f t="shared" si="35"/>
        <v>0</v>
      </c>
      <c r="O111" s="268">
        <f t="shared" si="19"/>
        <v>0</v>
      </c>
      <c r="P111" s="269"/>
      <c r="Q111" s="270"/>
      <c r="R111" s="218"/>
      <c r="S111" s="178">
        <v>101</v>
      </c>
      <c r="T111" s="176">
        <v>0</v>
      </c>
      <c r="U111" s="176">
        <v>0</v>
      </c>
      <c r="V111" s="177">
        <v>0</v>
      </c>
      <c r="W111" s="177">
        <v>0</v>
      </c>
      <c r="X111" s="177">
        <f t="shared" si="22"/>
        <v>0</v>
      </c>
      <c r="Y111" s="93">
        <f t="shared" si="37"/>
        <v>0</v>
      </c>
    </row>
    <row r="112" spans="1:25" ht="27.75" customHeight="1">
      <c r="A112" s="380"/>
      <c r="B112" s="382"/>
      <c r="C112" s="263"/>
      <c r="D112" s="378" t="s">
        <v>94</v>
      </c>
      <c r="E112" s="378"/>
      <c r="F112" s="271">
        <v>102</v>
      </c>
      <c r="G112" s="38"/>
      <c r="H112" s="38">
        <f>J112</f>
        <v>0</v>
      </c>
      <c r="I112" s="38"/>
      <c r="J112" s="42">
        <v>0</v>
      </c>
      <c r="K112" s="272">
        <f t="shared" si="32"/>
        <v>0</v>
      </c>
      <c r="L112" s="272">
        <f t="shared" si="33"/>
        <v>0</v>
      </c>
      <c r="M112" s="272">
        <f t="shared" si="34"/>
        <v>0</v>
      </c>
      <c r="N112" s="272">
        <f t="shared" si="35"/>
        <v>0</v>
      </c>
      <c r="O112" s="268">
        <f t="shared" si="19"/>
        <v>0</v>
      </c>
      <c r="P112" s="269"/>
      <c r="Q112" s="270"/>
      <c r="R112" s="218"/>
      <c r="S112" s="178">
        <v>102</v>
      </c>
      <c r="T112" s="176">
        <v>0</v>
      </c>
      <c r="U112" s="176">
        <v>0</v>
      </c>
      <c r="V112" s="177">
        <v>0</v>
      </c>
      <c r="W112" s="177">
        <v>0</v>
      </c>
      <c r="X112" s="177">
        <f t="shared" si="22"/>
        <v>0</v>
      </c>
      <c r="Y112" s="93">
        <f t="shared" si="37"/>
        <v>0</v>
      </c>
    </row>
    <row r="113" spans="1:25" ht="60.75" customHeight="1">
      <c r="A113" s="380"/>
      <c r="B113" s="382"/>
      <c r="C113" s="263"/>
      <c r="D113" s="378" t="s">
        <v>164</v>
      </c>
      <c r="E113" s="378"/>
      <c r="F113" s="271">
        <v>103</v>
      </c>
      <c r="G113" s="38"/>
      <c r="H113" s="38">
        <f>J113</f>
        <v>0</v>
      </c>
      <c r="I113" s="38"/>
      <c r="J113" s="42">
        <v>0</v>
      </c>
      <c r="K113" s="272">
        <f t="shared" si="32"/>
        <v>0</v>
      </c>
      <c r="L113" s="272">
        <f t="shared" si="33"/>
        <v>0</v>
      </c>
      <c r="M113" s="272">
        <f t="shared" si="34"/>
        <v>0</v>
      </c>
      <c r="N113" s="272">
        <f t="shared" si="35"/>
        <v>0</v>
      </c>
      <c r="O113" s="268">
        <f t="shared" si="19"/>
        <v>0</v>
      </c>
      <c r="P113" s="269"/>
      <c r="Q113" s="270"/>
      <c r="R113" s="218"/>
      <c r="S113" s="178">
        <v>103</v>
      </c>
      <c r="T113" s="176">
        <v>0</v>
      </c>
      <c r="U113" s="176">
        <v>0</v>
      </c>
      <c r="V113" s="177">
        <v>0</v>
      </c>
      <c r="W113" s="177">
        <v>0</v>
      </c>
      <c r="X113" s="177">
        <f t="shared" si="22"/>
        <v>0</v>
      </c>
      <c r="Y113" s="93">
        <f t="shared" si="37"/>
        <v>0</v>
      </c>
    </row>
    <row r="114" spans="1:26" ht="85.5" customHeight="1">
      <c r="A114" s="380"/>
      <c r="B114" s="382"/>
      <c r="C114" s="263" t="s">
        <v>152</v>
      </c>
      <c r="D114" s="378" t="s">
        <v>295</v>
      </c>
      <c r="E114" s="378"/>
      <c r="F114" s="271">
        <v>104</v>
      </c>
      <c r="G114" s="38">
        <v>149</v>
      </c>
      <c r="H114" s="38">
        <f>H115+H118+H121+H122</f>
        <v>145</v>
      </c>
      <c r="I114" s="38">
        <f>I115+I118+I121+I122</f>
        <v>0</v>
      </c>
      <c r="J114" s="38">
        <f>J115+J118+J121+J122</f>
        <v>145</v>
      </c>
      <c r="K114" s="272">
        <f t="shared" si="32"/>
        <v>25</v>
      </c>
      <c r="L114" s="272">
        <f t="shared" si="33"/>
        <v>90</v>
      </c>
      <c r="M114" s="272">
        <f t="shared" si="34"/>
        <v>154</v>
      </c>
      <c r="N114" s="272">
        <f t="shared" si="35"/>
        <v>178</v>
      </c>
      <c r="O114" s="268">
        <f t="shared" si="19"/>
        <v>178</v>
      </c>
      <c r="P114" s="269">
        <f>O114/J114</f>
        <v>1.2275862068965517</v>
      </c>
      <c r="Q114" s="270">
        <f>J114/G114</f>
        <v>0.9731543624161074</v>
      </c>
      <c r="R114" s="218"/>
      <c r="S114" s="178">
        <v>104</v>
      </c>
      <c r="T114" s="38">
        <f>T115+T118+T121+T122</f>
        <v>25</v>
      </c>
      <c r="U114" s="38">
        <f>U115+U118+U121+U122</f>
        <v>65</v>
      </c>
      <c r="V114" s="38">
        <f>V115+V118+V121+V122</f>
        <v>64</v>
      </c>
      <c r="W114" s="38">
        <f>W115+W118+W121+W122</f>
        <v>24</v>
      </c>
      <c r="X114" s="177">
        <f t="shared" si="22"/>
        <v>178</v>
      </c>
      <c r="Y114" s="93">
        <f t="shared" si="37"/>
        <v>0</v>
      </c>
      <c r="Z114" s="175">
        <v>211.2</v>
      </c>
    </row>
    <row r="115" spans="1:26" ht="17.25" customHeight="1">
      <c r="A115" s="380"/>
      <c r="B115" s="382"/>
      <c r="C115" s="380"/>
      <c r="D115" s="378" t="s">
        <v>214</v>
      </c>
      <c r="E115" s="378"/>
      <c r="F115" s="271">
        <v>105</v>
      </c>
      <c r="G115" s="38">
        <v>149</v>
      </c>
      <c r="H115" s="38">
        <f>H116+H117</f>
        <v>145</v>
      </c>
      <c r="I115" s="38">
        <f>I116+I117</f>
        <v>0</v>
      </c>
      <c r="J115" s="38">
        <f>J116+J117</f>
        <v>145</v>
      </c>
      <c r="K115" s="272">
        <f t="shared" si="32"/>
        <v>25</v>
      </c>
      <c r="L115" s="272">
        <f t="shared" si="33"/>
        <v>90</v>
      </c>
      <c r="M115" s="272">
        <f t="shared" si="34"/>
        <v>154</v>
      </c>
      <c r="N115" s="272">
        <f t="shared" si="35"/>
        <v>178</v>
      </c>
      <c r="O115" s="268">
        <f t="shared" si="19"/>
        <v>178</v>
      </c>
      <c r="P115" s="269">
        <f>O115/J115</f>
        <v>1.2275862068965517</v>
      </c>
      <c r="Q115" s="270">
        <f>J115/G115</f>
        <v>0.9731543624161074</v>
      </c>
      <c r="R115" s="218"/>
      <c r="S115" s="178">
        <v>105</v>
      </c>
      <c r="T115" s="38">
        <f>T116+T117</f>
        <v>25</v>
      </c>
      <c r="U115" s="38">
        <f>U116+U117</f>
        <v>65</v>
      </c>
      <c r="V115" s="38">
        <f>V116+V117</f>
        <v>64</v>
      </c>
      <c r="W115" s="38">
        <f>W116+W117</f>
        <v>24</v>
      </c>
      <c r="X115" s="177">
        <f t="shared" si="22"/>
        <v>178</v>
      </c>
      <c r="Y115" s="93">
        <f t="shared" si="37"/>
        <v>0</v>
      </c>
      <c r="Z115" s="175">
        <v>87</v>
      </c>
    </row>
    <row r="116" spans="1:26" ht="17.25" customHeight="1">
      <c r="A116" s="380"/>
      <c r="B116" s="382"/>
      <c r="C116" s="380"/>
      <c r="D116" s="267"/>
      <c r="E116" s="293" t="s">
        <v>254</v>
      </c>
      <c r="F116" s="271">
        <v>106</v>
      </c>
      <c r="G116" s="38">
        <v>84</v>
      </c>
      <c r="H116" s="38">
        <f>J116</f>
        <v>99</v>
      </c>
      <c r="I116" s="38"/>
      <c r="J116" s="42">
        <v>99</v>
      </c>
      <c r="K116" s="272">
        <f t="shared" si="32"/>
        <v>25</v>
      </c>
      <c r="L116" s="272">
        <f t="shared" si="33"/>
        <v>50</v>
      </c>
      <c r="M116" s="272">
        <f t="shared" si="34"/>
        <v>74</v>
      </c>
      <c r="N116" s="272">
        <f t="shared" si="35"/>
        <v>98</v>
      </c>
      <c r="O116" s="268">
        <f t="shared" si="19"/>
        <v>98</v>
      </c>
      <c r="P116" s="269">
        <f>O116/J116</f>
        <v>0.98989898989899</v>
      </c>
      <c r="Q116" s="270">
        <f>J116/G116</f>
        <v>1.1785714285714286</v>
      </c>
      <c r="R116" s="218"/>
      <c r="S116" s="178">
        <v>106</v>
      </c>
      <c r="T116" s="176">
        <v>25</v>
      </c>
      <c r="U116" s="176">
        <v>25</v>
      </c>
      <c r="V116" s="177">
        <v>24</v>
      </c>
      <c r="W116" s="177">
        <v>24</v>
      </c>
      <c r="X116" s="177">
        <f t="shared" si="22"/>
        <v>98</v>
      </c>
      <c r="Y116" s="93">
        <f t="shared" si="37"/>
        <v>0</v>
      </c>
      <c r="Z116" s="175">
        <v>54</v>
      </c>
    </row>
    <row r="117" spans="1:26" ht="17.25" customHeight="1">
      <c r="A117" s="380"/>
      <c r="B117" s="382"/>
      <c r="C117" s="380"/>
      <c r="D117" s="267"/>
      <c r="E117" s="293" t="s">
        <v>271</v>
      </c>
      <c r="F117" s="271">
        <v>107</v>
      </c>
      <c r="G117" s="38">
        <v>65</v>
      </c>
      <c r="H117" s="38">
        <f>J117</f>
        <v>46</v>
      </c>
      <c r="I117" s="38"/>
      <c r="J117" s="38">
        <v>46</v>
      </c>
      <c r="K117" s="272">
        <f t="shared" si="32"/>
        <v>0</v>
      </c>
      <c r="L117" s="272">
        <f t="shared" si="33"/>
        <v>40</v>
      </c>
      <c r="M117" s="272">
        <f t="shared" si="34"/>
        <v>80</v>
      </c>
      <c r="N117" s="272">
        <f t="shared" si="35"/>
        <v>80</v>
      </c>
      <c r="O117" s="268">
        <f t="shared" si="19"/>
        <v>80</v>
      </c>
      <c r="P117" s="269">
        <f>O117/J117</f>
        <v>1.7391304347826086</v>
      </c>
      <c r="Q117" s="270">
        <f>J117/G117</f>
        <v>0.7076923076923077</v>
      </c>
      <c r="R117" s="218"/>
      <c r="S117" s="178">
        <v>107</v>
      </c>
      <c r="T117" s="176">
        <v>0</v>
      </c>
      <c r="U117" s="176">
        <v>40</v>
      </c>
      <c r="V117" s="177">
        <v>40</v>
      </c>
      <c r="W117" s="177">
        <v>0</v>
      </c>
      <c r="X117" s="177">
        <f t="shared" si="22"/>
        <v>80</v>
      </c>
      <c r="Y117" s="93">
        <f t="shared" si="37"/>
        <v>0</v>
      </c>
      <c r="Z117" s="175">
        <v>33</v>
      </c>
    </row>
    <row r="118" spans="1:26" ht="42" customHeight="1">
      <c r="A118" s="380"/>
      <c r="B118" s="382"/>
      <c r="C118" s="380"/>
      <c r="D118" s="378" t="s">
        <v>253</v>
      </c>
      <c r="E118" s="378"/>
      <c r="F118" s="271">
        <v>108</v>
      </c>
      <c r="G118" s="38"/>
      <c r="H118" s="38">
        <f>H119+H120</f>
        <v>0</v>
      </c>
      <c r="I118" s="38">
        <f>I119+I120</f>
        <v>0</v>
      </c>
      <c r="J118" s="38"/>
      <c r="K118" s="272">
        <f t="shared" si="32"/>
        <v>0</v>
      </c>
      <c r="L118" s="272">
        <f t="shared" si="33"/>
        <v>0</v>
      </c>
      <c r="M118" s="272">
        <f t="shared" si="34"/>
        <v>0</v>
      </c>
      <c r="N118" s="272">
        <f t="shared" si="35"/>
        <v>0</v>
      </c>
      <c r="O118" s="268">
        <f t="shared" si="19"/>
        <v>0</v>
      </c>
      <c r="P118" s="269"/>
      <c r="Q118" s="270"/>
      <c r="R118" s="218"/>
      <c r="S118" s="178">
        <v>108</v>
      </c>
      <c r="T118" s="176"/>
      <c r="U118" s="176"/>
      <c r="V118" s="177"/>
      <c r="W118" s="177"/>
      <c r="X118" s="177">
        <f t="shared" si="22"/>
        <v>0</v>
      </c>
      <c r="Y118" s="93">
        <f t="shared" si="37"/>
        <v>0</v>
      </c>
      <c r="Z118" s="175">
        <v>124.2</v>
      </c>
    </row>
    <row r="119" spans="1:26" ht="15.75" customHeight="1">
      <c r="A119" s="380"/>
      <c r="B119" s="382"/>
      <c r="C119" s="380"/>
      <c r="D119" s="267"/>
      <c r="E119" s="293" t="s">
        <v>254</v>
      </c>
      <c r="F119" s="271">
        <v>109</v>
      </c>
      <c r="G119" s="38"/>
      <c r="H119" s="38">
        <f>J119</f>
        <v>0</v>
      </c>
      <c r="I119" s="38"/>
      <c r="J119" s="42"/>
      <c r="K119" s="272">
        <f t="shared" si="32"/>
        <v>0</v>
      </c>
      <c r="L119" s="272">
        <f t="shared" si="33"/>
        <v>0</v>
      </c>
      <c r="M119" s="272">
        <f t="shared" si="34"/>
        <v>0</v>
      </c>
      <c r="N119" s="272">
        <f t="shared" si="35"/>
        <v>0</v>
      </c>
      <c r="O119" s="268">
        <f t="shared" si="19"/>
        <v>0</v>
      </c>
      <c r="P119" s="269"/>
      <c r="Q119" s="270"/>
      <c r="R119" s="218"/>
      <c r="S119" s="178">
        <v>109</v>
      </c>
      <c r="T119" s="176"/>
      <c r="U119" s="176"/>
      <c r="V119" s="177"/>
      <c r="W119" s="177"/>
      <c r="X119" s="177">
        <f t="shared" si="22"/>
        <v>0</v>
      </c>
      <c r="Y119" s="93">
        <f t="shared" si="37"/>
        <v>0</v>
      </c>
      <c r="Z119" s="175">
        <v>52.2</v>
      </c>
    </row>
    <row r="120" spans="1:26" ht="13.5" customHeight="1">
      <c r="A120" s="380"/>
      <c r="B120" s="382"/>
      <c r="C120" s="380"/>
      <c r="D120" s="267"/>
      <c r="E120" s="293" t="s">
        <v>271</v>
      </c>
      <c r="F120" s="271">
        <v>110</v>
      </c>
      <c r="G120" s="38"/>
      <c r="H120" s="38">
        <f>J120</f>
        <v>0</v>
      </c>
      <c r="I120" s="38"/>
      <c r="J120" s="38"/>
      <c r="K120" s="272">
        <f t="shared" si="32"/>
        <v>0</v>
      </c>
      <c r="L120" s="272">
        <f t="shared" si="33"/>
        <v>0</v>
      </c>
      <c r="M120" s="272">
        <f t="shared" si="34"/>
        <v>0</v>
      </c>
      <c r="N120" s="272">
        <f t="shared" si="35"/>
        <v>0</v>
      </c>
      <c r="O120" s="268">
        <f t="shared" si="19"/>
        <v>0</v>
      </c>
      <c r="P120" s="269"/>
      <c r="Q120" s="270"/>
      <c r="R120" s="218"/>
      <c r="S120" s="178">
        <v>110</v>
      </c>
      <c r="T120" s="176">
        <v>0</v>
      </c>
      <c r="U120" s="176"/>
      <c r="V120" s="177">
        <v>0</v>
      </c>
      <c r="W120" s="177">
        <v>0</v>
      </c>
      <c r="X120" s="177">
        <f t="shared" si="22"/>
        <v>0</v>
      </c>
      <c r="Y120" s="93">
        <f t="shared" si="37"/>
        <v>0</v>
      </c>
      <c r="Z120" s="175">
        <v>72</v>
      </c>
    </row>
    <row r="121" spans="1:26" ht="20.25" customHeight="1">
      <c r="A121" s="380"/>
      <c r="B121" s="382"/>
      <c r="C121" s="380"/>
      <c r="D121" s="378" t="s">
        <v>212</v>
      </c>
      <c r="E121" s="378"/>
      <c r="F121" s="271">
        <v>111</v>
      </c>
      <c r="G121" s="38"/>
      <c r="H121" s="38">
        <f>J121</f>
        <v>0</v>
      </c>
      <c r="I121" s="38"/>
      <c r="J121" s="42"/>
      <c r="K121" s="272">
        <f t="shared" si="32"/>
        <v>0</v>
      </c>
      <c r="L121" s="272">
        <f t="shared" si="33"/>
        <v>0</v>
      </c>
      <c r="M121" s="272">
        <f t="shared" si="34"/>
        <v>0</v>
      </c>
      <c r="N121" s="272">
        <f t="shared" si="35"/>
        <v>0</v>
      </c>
      <c r="O121" s="268">
        <f t="shared" si="19"/>
        <v>0</v>
      </c>
      <c r="P121" s="269"/>
      <c r="Q121" s="270"/>
      <c r="R121" s="218"/>
      <c r="S121" s="178">
        <v>111</v>
      </c>
      <c r="T121" s="176"/>
      <c r="U121" s="176"/>
      <c r="V121" s="177"/>
      <c r="W121" s="177"/>
      <c r="X121" s="177">
        <f t="shared" si="22"/>
        <v>0</v>
      </c>
      <c r="Y121" s="93">
        <f t="shared" si="37"/>
        <v>0</v>
      </c>
      <c r="Z121" s="175">
        <v>0</v>
      </c>
    </row>
    <row r="122" spans="1:25" ht="42.75" customHeight="1">
      <c r="A122" s="380"/>
      <c r="B122" s="382"/>
      <c r="C122" s="263"/>
      <c r="D122" s="378" t="s">
        <v>213</v>
      </c>
      <c r="E122" s="378"/>
      <c r="F122" s="271">
        <v>112</v>
      </c>
      <c r="G122" s="38"/>
      <c r="H122" s="38">
        <f>J122</f>
        <v>0</v>
      </c>
      <c r="I122" s="38"/>
      <c r="J122" s="42">
        <v>0</v>
      </c>
      <c r="K122" s="272">
        <f t="shared" si="32"/>
        <v>0</v>
      </c>
      <c r="L122" s="272">
        <f t="shared" si="33"/>
        <v>0</v>
      </c>
      <c r="M122" s="272">
        <f t="shared" si="34"/>
        <v>0</v>
      </c>
      <c r="N122" s="272">
        <f t="shared" si="35"/>
        <v>0</v>
      </c>
      <c r="O122" s="268">
        <f t="shared" si="19"/>
        <v>0</v>
      </c>
      <c r="P122" s="269"/>
      <c r="Q122" s="270"/>
      <c r="R122" s="218"/>
      <c r="S122" s="178">
        <v>112</v>
      </c>
      <c r="T122" s="176">
        <v>0</v>
      </c>
      <c r="U122" s="176">
        <v>0</v>
      </c>
      <c r="V122" s="177">
        <v>0</v>
      </c>
      <c r="W122" s="177">
        <v>0</v>
      </c>
      <c r="X122" s="177">
        <f t="shared" si="22"/>
        <v>0</v>
      </c>
      <c r="Y122" s="93">
        <f t="shared" si="37"/>
        <v>0</v>
      </c>
    </row>
    <row r="123" spans="1:26" s="239" customFormat="1" ht="30" customHeight="1">
      <c r="A123" s="380"/>
      <c r="B123" s="382"/>
      <c r="C123" s="282" t="s">
        <v>153</v>
      </c>
      <c r="D123" s="387" t="s">
        <v>373</v>
      </c>
      <c r="E123" s="387"/>
      <c r="F123" s="284">
        <v>113</v>
      </c>
      <c r="G123" s="285">
        <v>479</v>
      </c>
      <c r="H123" s="38">
        <f>J123</f>
        <v>118</v>
      </c>
      <c r="I123" s="285"/>
      <c r="J123" s="285">
        <v>118</v>
      </c>
      <c r="K123" s="286">
        <f t="shared" si="32"/>
        <v>32</v>
      </c>
      <c r="L123" s="286">
        <f t="shared" si="33"/>
        <v>65</v>
      </c>
      <c r="M123" s="286">
        <f t="shared" si="34"/>
        <v>97</v>
      </c>
      <c r="N123" s="286">
        <f t="shared" si="35"/>
        <v>132</v>
      </c>
      <c r="O123" s="287">
        <f t="shared" si="19"/>
        <v>132</v>
      </c>
      <c r="P123" s="288">
        <f>O123/J123</f>
        <v>1.11864406779661</v>
      </c>
      <c r="Q123" s="289">
        <f>J123/G123</f>
        <v>0.24634655532359082</v>
      </c>
      <c r="R123" s="233"/>
      <c r="S123" s="234">
        <v>113</v>
      </c>
      <c r="T123" s="235">
        <v>32</v>
      </c>
      <c r="U123" s="235">
        <v>33</v>
      </c>
      <c r="V123" s="236">
        <v>32</v>
      </c>
      <c r="W123" s="236">
        <v>35</v>
      </c>
      <c r="X123" s="236">
        <f t="shared" si="22"/>
        <v>132</v>
      </c>
      <c r="Y123" s="237">
        <f t="shared" si="37"/>
        <v>0</v>
      </c>
      <c r="Z123" s="238">
        <v>245.161</v>
      </c>
    </row>
    <row r="124" spans="1:26" ht="45.75" customHeight="1">
      <c r="A124" s="380"/>
      <c r="B124" s="382"/>
      <c r="C124" s="376" t="s">
        <v>374</v>
      </c>
      <c r="D124" s="379"/>
      <c r="E124" s="377"/>
      <c r="F124" s="271">
        <v>114</v>
      </c>
      <c r="G124" s="38">
        <v>272</v>
      </c>
      <c r="H124" s="38">
        <f aca="true" t="shared" si="38" ref="H124:N124">H125+H128+H129+H130+H131+H132</f>
        <v>649</v>
      </c>
      <c r="I124" s="38">
        <f t="shared" si="38"/>
        <v>0</v>
      </c>
      <c r="J124" s="38">
        <f>J125+J128+J129+J130+J131+J132</f>
        <v>649</v>
      </c>
      <c r="K124" s="268">
        <f t="shared" si="38"/>
        <v>102</v>
      </c>
      <c r="L124" s="268">
        <f t="shared" si="38"/>
        <v>203</v>
      </c>
      <c r="M124" s="268">
        <f t="shared" si="38"/>
        <v>324</v>
      </c>
      <c r="N124" s="268">
        <f t="shared" si="38"/>
        <v>535</v>
      </c>
      <c r="O124" s="268">
        <f t="shared" si="19"/>
        <v>535</v>
      </c>
      <c r="P124" s="269">
        <f>O124/J124</f>
        <v>0.8243451463790447</v>
      </c>
      <c r="Q124" s="270">
        <f>J124/G124</f>
        <v>2.386029411764706</v>
      </c>
      <c r="R124" s="218"/>
      <c r="S124" s="178">
        <v>120</v>
      </c>
      <c r="T124" s="42">
        <f>T125+T131</f>
        <v>102</v>
      </c>
      <c r="U124" s="42">
        <f>U125+U128+U129+U130+U131+U132</f>
        <v>101</v>
      </c>
      <c r="V124" s="42">
        <f>V125+V128+V129+V130+V131+V132</f>
        <v>121</v>
      </c>
      <c r="W124" s="42">
        <f>W125+W128+W129+W130+W131+W132</f>
        <v>211</v>
      </c>
      <c r="X124" s="177">
        <f t="shared" si="22"/>
        <v>535</v>
      </c>
      <c r="Y124" s="93">
        <f t="shared" si="37"/>
        <v>0</v>
      </c>
      <c r="Z124" s="175">
        <v>415.832</v>
      </c>
    </row>
    <row r="125" spans="1:26" ht="42.75" customHeight="1">
      <c r="A125" s="380"/>
      <c r="B125" s="382"/>
      <c r="C125" s="263" t="s">
        <v>27</v>
      </c>
      <c r="D125" s="378" t="s">
        <v>274</v>
      </c>
      <c r="E125" s="378"/>
      <c r="F125" s="271">
        <v>115</v>
      </c>
      <c r="G125" s="38">
        <v>2</v>
      </c>
      <c r="H125" s="38">
        <f>H126+H127</f>
        <v>2</v>
      </c>
      <c r="I125" s="292">
        <f>I126+I127</f>
        <v>0</v>
      </c>
      <c r="J125" s="42">
        <f>J126+J127</f>
        <v>2</v>
      </c>
      <c r="K125" s="272">
        <f>T125</f>
        <v>2</v>
      </c>
      <c r="L125" s="272">
        <f>T125+U125</f>
        <v>3</v>
      </c>
      <c r="M125" s="272">
        <f>T125+U125+V125</f>
        <v>4</v>
      </c>
      <c r="N125" s="272">
        <f>T125+U125+V125+W125</f>
        <v>5</v>
      </c>
      <c r="O125" s="268">
        <f t="shared" si="19"/>
        <v>5</v>
      </c>
      <c r="P125" s="269">
        <f>O125/J125</f>
        <v>2.5</v>
      </c>
      <c r="Q125" s="270">
        <f aca="true" t="shared" si="39" ref="Q125:Q130">J125/G125</f>
        <v>1</v>
      </c>
      <c r="R125" s="218"/>
      <c r="S125" s="178">
        <v>121</v>
      </c>
      <c r="T125" s="176">
        <f>T126+T127</f>
        <v>2</v>
      </c>
      <c r="U125" s="176">
        <v>1</v>
      </c>
      <c r="V125" s="176">
        <v>1</v>
      </c>
      <c r="W125" s="176">
        <v>1</v>
      </c>
      <c r="X125" s="177">
        <f t="shared" si="22"/>
        <v>5</v>
      </c>
      <c r="Y125" s="93">
        <f t="shared" si="37"/>
        <v>0</v>
      </c>
      <c r="Z125" s="175">
        <v>0</v>
      </c>
    </row>
    <row r="126" spans="1:25" ht="30" customHeight="1">
      <c r="A126" s="380"/>
      <c r="B126" s="382"/>
      <c r="C126" s="263"/>
      <c r="D126" s="378" t="s">
        <v>95</v>
      </c>
      <c r="E126" s="378"/>
      <c r="F126" s="271">
        <v>116</v>
      </c>
      <c r="G126" s="38">
        <v>2</v>
      </c>
      <c r="H126" s="38">
        <f>J126</f>
        <v>2</v>
      </c>
      <c r="I126" s="38"/>
      <c r="J126" s="42">
        <v>2</v>
      </c>
      <c r="K126" s="272">
        <f>T126</f>
        <v>2</v>
      </c>
      <c r="L126" s="272">
        <f>T126+U126</f>
        <v>4</v>
      </c>
      <c r="M126" s="272">
        <f>T126+U126+V126</f>
        <v>6</v>
      </c>
      <c r="N126" s="272">
        <f>T126+U126+V126+W126</f>
        <v>8</v>
      </c>
      <c r="O126" s="268">
        <f t="shared" si="19"/>
        <v>8</v>
      </c>
      <c r="P126" s="269">
        <f>O126/J126</f>
        <v>4</v>
      </c>
      <c r="Q126" s="270">
        <f t="shared" si="39"/>
        <v>1</v>
      </c>
      <c r="R126" s="218"/>
      <c r="S126" s="178">
        <v>122</v>
      </c>
      <c r="T126" s="176">
        <v>2</v>
      </c>
      <c r="U126" s="176">
        <v>2</v>
      </c>
      <c r="V126" s="177">
        <v>2</v>
      </c>
      <c r="W126" s="177">
        <v>2</v>
      </c>
      <c r="X126" s="177">
        <f t="shared" si="22"/>
        <v>8</v>
      </c>
      <c r="Y126" s="93">
        <f t="shared" si="37"/>
        <v>0</v>
      </c>
    </row>
    <row r="127" spans="1:26" ht="17.25" customHeight="1">
      <c r="A127" s="380"/>
      <c r="B127" s="382"/>
      <c r="C127" s="263"/>
      <c r="D127" s="378" t="s">
        <v>96</v>
      </c>
      <c r="E127" s="378"/>
      <c r="F127" s="271">
        <v>117</v>
      </c>
      <c r="G127" s="38"/>
      <c r="H127" s="38">
        <f>J127</f>
        <v>0</v>
      </c>
      <c r="I127" s="38"/>
      <c r="J127" s="42">
        <v>0</v>
      </c>
      <c r="K127" s="272">
        <f>T127</f>
        <v>0</v>
      </c>
      <c r="L127" s="272">
        <f>T127+U127</f>
        <v>0</v>
      </c>
      <c r="M127" s="272">
        <f>T127+U127+V127</f>
        <v>0</v>
      </c>
      <c r="N127" s="272">
        <f>T127+U127+V127+W127</f>
        <v>0</v>
      </c>
      <c r="O127" s="268">
        <f t="shared" si="19"/>
        <v>0</v>
      </c>
      <c r="P127" s="269"/>
      <c r="Q127" s="270"/>
      <c r="R127" s="218"/>
      <c r="S127" s="178">
        <v>123</v>
      </c>
      <c r="T127" s="176"/>
      <c r="U127" s="176"/>
      <c r="V127" s="177"/>
      <c r="W127" s="177"/>
      <c r="X127" s="177">
        <f t="shared" si="22"/>
        <v>0</v>
      </c>
      <c r="Y127" s="93">
        <f t="shared" si="37"/>
        <v>0</v>
      </c>
      <c r="Z127" s="175">
        <v>0</v>
      </c>
    </row>
    <row r="128" spans="1:26" ht="32.25" customHeight="1">
      <c r="A128" s="380"/>
      <c r="B128" s="382"/>
      <c r="C128" s="263" t="s">
        <v>28</v>
      </c>
      <c r="D128" s="378" t="s">
        <v>97</v>
      </c>
      <c r="E128" s="378"/>
      <c r="F128" s="271">
        <v>118</v>
      </c>
      <c r="G128" s="38"/>
      <c r="H128" s="38">
        <f>J128</f>
        <v>0</v>
      </c>
      <c r="I128" s="38"/>
      <c r="J128" s="38">
        <f>I128</f>
        <v>0</v>
      </c>
      <c r="K128" s="272">
        <f>T128</f>
        <v>0</v>
      </c>
      <c r="L128" s="272">
        <f>T128+U128</f>
        <v>0</v>
      </c>
      <c r="M128" s="272">
        <f>T128+U128+V128</f>
        <v>0</v>
      </c>
      <c r="N128" s="272">
        <f>T128+U128+V128+W128</f>
        <v>0</v>
      </c>
      <c r="O128" s="268">
        <f t="shared" si="19"/>
        <v>0</v>
      </c>
      <c r="P128" s="269"/>
      <c r="Q128" s="270"/>
      <c r="R128" s="218"/>
      <c r="S128" s="178">
        <v>124</v>
      </c>
      <c r="T128" s="176"/>
      <c r="U128" s="176"/>
      <c r="V128" s="177"/>
      <c r="W128" s="177"/>
      <c r="X128" s="177">
        <f t="shared" si="22"/>
        <v>0</v>
      </c>
      <c r="Y128" s="93">
        <f t="shared" si="37"/>
        <v>0</v>
      </c>
      <c r="Z128" s="175">
        <v>24.224</v>
      </c>
    </row>
    <row r="129" spans="1:25" ht="45.75" customHeight="1">
      <c r="A129" s="380"/>
      <c r="B129" s="382"/>
      <c r="C129" s="263" t="s">
        <v>30</v>
      </c>
      <c r="D129" s="378" t="s">
        <v>202</v>
      </c>
      <c r="E129" s="378"/>
      <c r="F129" s="271">
        <v>119</v>
      </c>
      <c r="G129" s="38"/>
      <c r="H129" s="38"/>
      <c r="I129" s="38">
        <f>H129</f>
        <v>0</v>
      </c>
      <c r="J129" s="38">
        <f>I129</f>
        <v>0</v>
      </c>
      <c r="K129" s="272"/>
      <c r="L129" s="272"/>
      <c r="M129" s="272"/>
      <c r="N129" s="272"/>
      <c r="O129" s="268">
        <f t="shared" si="19"/>
        <v>0</v>
      </c>
      <c r="P129" s="269"/>
      <c r="Q129" s="270"/>
      <c r="R129" s="218"/>
      <c r="S129" s="178">
        <v>125</v>
      </c>
      <c r="T129" s="176"/>
      <c r="U129" s="176"/>
      <c r="V129" s="177"/>
      <c r="W129" s="177"/>
      <c r="X129" s="177">
        <f t="shared" si="22"/>
        <v>0</v>
      </c>
      <c r="Y129" s="93">
        <f t="shared" si="37"/>
        <v>0</v>
      </c>
    </row>
    <row r="130" spans="1:26" ht="19.5" customHeight="1">
      <c r="A130" s="380"/>
      <c r="B130" s="382"/>
      <c r="C130" s="263" t="s">
        <v>32</v>
      </c>
      <c r="D130" s="374" t="s">
        <v>397</v>
      </c>
      <c r="E130" s="375"/>
      <c r="F130" s="271">
        <v>120</v>
      </c>
      <c r="G130" s="38">
        <v>30</v>
      </c>
      <c r="H130" s="38">
        <f>J130</f>
        <v>10</v>
      </c>
      <c r="I130" s="38"/>
      <c r="J130" s="38">
        <v>10</v>
      </c>
      <c r="K130" s="272">
        <f>T130</f>
        <v>0</v>
      </c>
      <c r="L130" s="272">
        <f>T130+U130</f>
        <v>0</v>
      </c>
      <c r="M130" s="272">
        <f>T130+U130+V130</f>
        <v>0</v>
      </c>
      <c r="N130" s="272">
        <f>T130+U130+V130+W130</f>
        <v>60</v>
      </c>
      <c r="O130" s="268">
        <f t="shared" si="19"/>
        <v>60</v>
      </c>
      <c r="P130" s="269">
        <f>O130/J130</f>
        <v>6</v>
      </c>
      <c r="Q130" s="270">
        <f t="shared" si="39"/>
        <v>0.3333333333333333</v>
      </c>
      <c r="R130" s="218"/>
      <c r="S130" s="178">
        <v>70</v>
      </c>
      <c r="T130" s="176"/>
      <c r="U130" s="176"/>
      <c r="V130" s="177"/>
      <c r="W130" s="177">
        <v>60</v>
      </c>
      <c r="X130" s="177">
        <f t="shared" si="22"/>
        <v>60</v>
      </c>
      <c r="Y130" s="93">
        <f t="shared" si="37"/>
        <v>0</v>
      </c>
      <c r="Z130" s="175">
        <v>306.763</v>
      </c>
    </row>
    <row r="131" spans="1:26" ht="40.5" customHeight="1">
      <c r="A131" s="380"/>
      <c r="B131" s="382"/>
      <c r="C131" s="260" t="s">
        <v>33</v>
      </c>
      <c r="D131" s="378" t="s">
        <v>41</v>
      </c>
      <c r="E131" s="378"/>
      <c r="F131" s="271">
        <v>121</v>
      </c>
      <c r="G131" s="38">
        <v>240</v>
      </c>
      <c r="H131" s="38">
        <f>J131</f>
        <v>637</v>
      </c>
      <c r="I131" s="38"/>
      <c r="J131" s="42">
        <v>637</v>
      </c>
      <c r="K131" s="272">
        <f>T131</f>
        <v>100</v>
      </c>
      <c r="L131" s="272">
        <f>T131+U131</f>
        <v>200</v>
      </c>
      <c r="M131" s="272">
        <f>T131+U131+V131</f>
        <v>320</v>
      </c>
      <c r="N131" s="272">
        <f>T131+U131+V131+W131</f>
        <v>470</v>
      </c>
      <c r="O131" s="268">
        <f t="shared" si="19"/>
        <v>470</v>
      </c>
      <c r="P131" s="269">
        <f>O131/J131</f>
        <v>0.7378335949764521</v>
      </c>
      <c r="Q131" s="270">
        <f>J131/G131</f>
        <v>2.654166666666667</v>
      </c>
      <c r="R131" s="218"/>
      <c r="S131" s="178">
        <v>127</v>
      </c>
      <c r="T131" s="176">
        <v>100</v>
      </c>
      <c r="U131" s="176">
        <v>100</v>
      </c>
      <c r="V131" s="177">
        <v>120</v>
      </c>
      <c r="W131" s="177">
        <v>150</v>
      </c>
      <c r="X131" s="177">
        <f t="shared" si="22"/>
        <v>470</v>
      </c>
      <c r="Y131" s="93">
        <f t="shared" si="37"/>
        <v>0</v>
      </c>
      <c r="Z131" s="175">
        <v>84.845</v>
      </c>
    </row>
    <row r="132" spans="1:26" ht="56.25" customHeight="1">
      <c r="A132" s="380"/>
      <c r="B132" s="383"/>
      <c r="C132" s="245" t="s">
        <v>227</v>
      </c>
      <c r="D132" s="396" t="s">
        <v>375</v>
      </c>
      <c r="E132" s="397"/>
      <c r="F132" s="271">
        <v>122</v>
      </c>
      <c r="G132" s="38"/>
      <c r="H132" s="38">
        <f>H133+H134+H135+H136</f>
        <v>0</v>
      </c>
      <c r="I132" s="38">
        <f aca="true" t="shared" si="40" ref="I132:N132">I133-I136</f>
        <v>0</v>
      </c>
      <c r="J132" s="38">
        <f>J133+J134+J135+J136</f>
        <v>0</v>
      </c>
      <c r="K132" s="268">
        <f t="shared" si="40"/>
        <v>0</v>
      </c>
      <c r="L132" s="268">
        <f t="shared" si="40"/>
        <v>0</v>
      </c>
      <c r="M132" s="268">
        <f t="shared" si="40"/>
        <v>0</v>
      </c>
      <c r="N132" s="268">
        <f t="shared" si="40"/>
        <v>0</v>
      </c>
      <c r="O132" s="268">
        <f t="shared" si="19"/>
        <v>0</v>
      </c>
      <c r="P132" s="269"/>
      <c r="Q132" s="270"/>
      <c r="R132" s="218"/>
      <c r="S132" s="178">
        <v>128</v>
      </c>
      <c r="T132" s="42">
        <f>T133-T136</f>
        <v>0</v>
      </c>
      <c r="U132" s="42">
        <f>U133-U136</f>
        <v>0</v>
      </c>
      <c r="V132" s="42">
        <f>V133-V136</f>
        <v>0</v>
      </c>
      <c r="W132" s="42">
        <f>W133-W136</f>
        <v>0</v>
      </c>
      <c r="X132" s="177">
        <f t="shared" si="22"/>
        <v>0</v>
      </c>
      <c r="Y132" s="93">
        <f t="shared" si="37"/>
        <v>0</v>
      </c>
      <c r="Z132" s="175">
        <v>0</v>
      </c>
    </row>
    <row r="133" spans="1:26" ht="48" customHeight="1">
      <c r="A133" s="380"/>
      <c r="B133" s="263"/>
      <c r="C133" s="263"/>
      <c r="D133" s="295" t="s">
        <v>130</v>
      </c>
      <c r="E133" s="296" t="s">
        <v>281</v>
      </c>
      <c r="F133" s="271">
        <v>123</v>
      </c>
      <c r="G133" s="38"/>
      <c r="H133" s="38">
        <f>J133</f>
        <v>0</v>
      </c>
      <c r="I133" s="38"/>
      <c r="J133" s="38">
        <v>0</v>
      </c>
      <c r="K133" s="272">
        <f>K134+K135</f>
        <v>0</v>
      </c>
      <c r="L133" s="272">
        <f>L134+L135</f>
        <v>0</v>
      </c>
      <c r="M133" s="272"/>
      <c r="N133" s="272"/>
      <c r="O133" s="268">
        <f t="shared" si="19"/>
        <v>0</v>
      </c>
      <c r="P133" s="269"/>
      <c r="Q133" s="270"/>
      <c r="R133" s="218"/>
      <c r="S133" s="178">
        <v>129</v>
      </c>
      <c r="T133" s="176"/>
      <c r="U133" s="176"/>
      <c r="V133" s="177"/>
      <c r="W133" s="177"/>
      <c r="X133" s="177">
        <f t="shared" si="22"/>
        <v>0</v>
      </c>
      <c r="Y133" s="93">
        <f t="shared" si="37"/>
        <v>0</v>
      </c>
      <c r="Z133" s="175">
        <v>0</v>
      </c>
    </row>
    <row r="134" spans="1:25" ht="42.75" customHeight="1">
      <c r="A134" s="380"/>
      <c r="B134" s="263"/>
      <c r="D134" s="295" t="s">
        <v>272</v>
      </c>
      <c r="E134" s="293" t="s">
        <v>282</v>
      </c>
      <c r="F134" s="271">
        <v>124</v>
      </c>
      <c r="G134" s="38"/>
      <c r="H134" s="38">
        <f aca="true" t="shared" si="41" ref="H134:H140">J134</f>
        <v>0</v>
      </c>
      <c r="I134" s="38"/>
      <c r="J134" s="38"/>
      <c r="K134" s="272">
        <f>T134</f>
        <v>0</v>
      </c>
      <c r="L134" s="272">
        <f>T134+U134</f>
        <v>0</v>
      </c>
      <c r="M134" s="272">
        <f>T134+U134+V134</f>
        <v>0</v>
      </c>
      <c r="N134" s="272">
        <f>T134+U134+V134+W134</f>
        <v>0</v>
      </c>
      <c r="O134" s="268">
        <f t="shared" si="19"/>
        <v>0</v>
      </c>
      <c r="P134" s="269"/>
      <c r="Q134" s="270"/>
      <c r="R134" s="218"/>
      <c r="S134" s="178">
        <v>130</v>
      </c>
      <c r="T134" s="176"/>
      <c r="U134" s="176"/>
      <c r="V134" s="177"/>
      <c r="W134" s="177"/>
      <c r="X134" s="177">
        <f t="shared" si="22"/>
        <v>0</v>
      </c>
      <c r="Y134" s="93">
        <f t="shared" si="37"/>
        <v>0</v>
      </c>
    </row>
    <row r="135" spans="1:25" ht="47.25" customHeight="1">
      <c r="A135" s="380"/>
      <c r="B135" s="263"/>
      <c r="D135" s="295" t="s">
        <v>298</v>
      </c>
      <c r="E135" s="297" t="s">
        <v>305</v>
      </c>
      <c r="F135" s="271">
        <v>125</v>
      </c>
      <c r="G135" s="38"/>
      <c r="H135" s="38">
        <f t="shared" si="41"/>
        <v>0</v>
      </c>
      <c r="I135" s="38"/>
      <c r="J135" s="42">
        <v>0</v>
      </c>
      <c r="K135" s="272"/>
      <c r="L135" s="272"/>
      <c r="M135" s="272"/>
      <c r="N135" s="272"/>
      <c r="O135" s="268">
        <f t="shared" si="19"/>
        <v>0</v>
      </c>
      <c r="P135" s="269"/>
      <c r="Q135" s="270"/>
      <c r="R135" s="218"/>
      <c r="S135" s="178"/>
      <c r="T135" s="176"/>
      <c r="U135" s="176"/>
      <c r="V135" s="177"/>
      <c r="W135" s="177"/>
      <c r="X135" s="177">
        <f t="shared" si="22"/>
        <v>0</v>
      </c>
      <c r="Y135" s="93">
        <f t="shared" si="37"/>
        <v>0</v>
      </c>
    </row>
    <row r="136" spans="1:26" ht="57.75" customHeight="1">
      <c r="A136" s="380"/>
      <c r="B136" s="263"/>
      <c r="D136" s="295" t="s">
        <v>205</v>
      </c>
      <c r="E136" s="296" t="s">
        <v>211</v>
      </c>
      <c r="F136" s="271">
        <v>126</v>
      </c>
      <c r="G136" s="38"/>
      <c r="H136" s="38">
        <f t="shared" si="41"/>
        <v>0</v>
      </c>
      <c r="I136" s="38"/>
      <c r="J136" s="38"/>
      <c r="K136" s="272">
        <f>K137</f>
        <v>0</v>
      </c>
      <c r="L136" s="272">
        <f>L137</f>
        <v>0</v>
      </c>
      <c r="M136" s="272">
        <f>M137</f>
        <v>0</v>
      </c>
      <c r="N136" s="272">
        <f>N137</f>
        <v>0</v>
      </c>
      <c r="O136" s="268">
        <f t="shared" si="19"/>
        <v>0</v>
      </c>
      <c r="P136" s="269"/>
      <c r="Q136" s="270"/>
      <c r="R136" s="218"/>
      <c r="S136" s="178">
        <v>131</v>
      </c>
      <c r="T136" s="176">
        <f>T137</f>
        <v>0</v>
      </c>
      <c r="U136" s="176">
        <f>U137</f>
        <v>0</v>
      </c>
      <c r="V136" s="176">
        <f>V137</f>
        <v>0</v>
      </c>
      <c r="W136" s="176">
        <f>W137</f>
        <v>0</v>
      </c>
      <c r="X136" s="177">
        <f t="shared" si="22"/>
        <v>0</v>
      </c>
      <c r="Y136" s="93">
        <f t="shared" si="37"/>
        <v>0</v>
      </c>
      <c r="Z136" s="175">
        <v>0</v>
      </c>
    </row>
    <row r="137" spans="1:26" ht="60.75" customHeight="1">
      <c r="A137" s="380"/>
      <c r="B137" s="263"/>
      <c r="C137" s="263"/>
      <c r="D137" s="267" t="s">
        <v>206</v>
      </c>
      <c r="E137" s="267" t="s">
        <v>376</v>
      </c>
      <c r="F137" s="271">
        <v>127</v>
      </c>
      <c r="G137" s="38"/>
      <c r="H137" s="38">
        <f t="shared" si="41"/>
        <v>0</v>
      </c>
      <c r="I137" s="38">
        <f aca="true" t="shared" si="42" ref="I137:N137">I138+I139+I140</f>
        <v>0</v>
      </c>
      <c r="J137" s="38">
        <f t="shared" si="42"/>
        <v>0</v>
      </c>
      <c r="K137" s="272">
        <f t="shared" si="42"/>
        <v>0</v>
      </c>
      <c r="L137" s="272">
        <f t="shared" si="42"/>
        <v>0</v>
      </c>
      <c r="M137" s="272">
        <f t="shared" si="42"/>
        <v>0</v>
      </c>
      <c r="N137" s="272">
        <f t="shared" si="42"/>
        <v>0</v>
      </c>
      <c r="O137" s="268">
        <f t="shared" si="19"/>
        <v>0</v>
      </c>
      <c r="P137" s="269"/>
      <c r="Q137" s="270"/>
      <c r="R137" s="218"/>
      <c r="S137" s="178">
        <v>132</v>
      </c>
      <c r="T137" s="38">
        <f>T138+T139+T140</f>
        <v>0</v>
      </c>
      <c r="U137" s="38">
        <f>U138+U139+U140</f>
        <v>0</v>
      </c>
      <c r="V137" s="38">
        <f>V138+V139+V140</f>
        <v>0</v>
      </c>
      <c r="W137" s="38">
        <f>W138+W139+W140</f>
        <v>0</v>
      </c>
      <c r="X137" s="177">
        <f t="shared" si="22"/>
        <v>0</v>
      </c>
      <c r="Y137" s="93">
        <f t="shared" si="37"/>
        <v>0</v>
      </c>
      <c r="Z137" s="175">
        <v>0</v>
      </c>
    </row>
    <row r="138" spans="1:25" ht="29.25" customHeight="1">
      <c r="A138" s="380"/>
      <c r="B138" s="263"/>
      <c r="C138" s="263"/>
      <c r="D138" s="267"/>
      <c r="E138" s="267" t="s">
        <v>221</v>
      </c>
      <c r="F138" s="271">
        <v>128</v>
      </c>
      <c r="G138" s="38"/>
      <c r="H138" s="38">
        <f t="shared" si="41"/>
        <v>0</v>
      </c>
      <c r="I138" s="38"/>
      <c r="J138" s="38">
        <f>I138</f>
        <v>0</v>
      </c>
      <c r="K138" s="272">
        <f>T138</f>
        <v>0</v>
      </c>
      <c r="L138" s="272">
        <f>T138+U138</f>
        <v>0</v>
      </c>
      <c r="M138" s="272">
        <f>T138+U138+V138</f>
        <v>0</v>
      </c>
      <c r="N138" s="272">
        <f>T138+U138+V138+W138</f>
        <v>0</v>
      </c>
      <c r="O138" s="268">
        <f t="shared" si="19"/>
        <v>0</v>
      </c>
      <c r="P138" s="269"/>
      <c r="Q138" s="270"/>
      <c r="R138" s="218"/>
      <c r="S138" s="178">
        <v>133</v>
      </c>
      <c r="T138" s="176"/>
      <c r="U138" s="176"/>
      <c r="V138" s="177"/>
      <c r="W138" s="177"/>
      <c r="X138" s="177">
        <f t="shared" si="22"/>
        <v>0</v>
      </c>
      <c r="Y138" s="93">
        <f t="shared" si="37"/>
        <v>0</v>
      </c>
    </row>
    <row r="139" spans="1:26" ht="42.75" customHeight="1">
      <c r="A139" s="380"/>
      <c r="B139" s="263"/>
      <c r="C139" s="263"/>
      <c r="D139" s="267"/>
      <c r="E139" s="267" t="s">
        <v>222</v>
      </c>
      <c r="F139" s="271">
        <v>129</v>
      </c>
      <c r="G139" s="38"/>
      <c r="H139" s="38">
        <f t="shared" si="41"/>
        <v>0</v>
      </c>
      <c r="I139" s="38"/>
      <c r="J139" s="38">
        <f>I139</f>
        <v>0</v>
      </c>
      <c r="K139" s="272">
        <f>T139</f>
        <v>0</v>
      </c>
      <c r="L139" s="272">
        <f>T139+U139</f>
        <v>0</v>
      </c>
      <c r="M139" s="272">
        <f>T139+U139+V139</f>
        <v>0</v>
      </c>
      <c r="N139" s="272">
        <f>T139+U139+V139+W139</f>
        <v>0</v>
      </c>
      <c r="O139" s="268">
        <f t="shared" si="19"/>
        <v>0</v>
      </c>
      <c r="P139" s="269"/>
      <c r="Q139" s="270"/>
      <c r="R139" s="218"/>
      <c r="S139" s="178">
        <v>134</v>
      </c>
      <c r="T139" s="176"/>
      <c r="U139" s="176"/>
      <c r="V139" s="177"/>
      <c r="W139" s="177"/>
      <c r="X139" s="177">
        <f t="shared" si="22"/>
        <v>0</v>
      </c>
      <c r="Y139" s="93">
        <f t="shared" si="37"/>
        <v>0</v>
      </c>
      <c r="Z139" s="175">
        <v>0</v>
      </c>
    </row>
    <row r="140" spans="1:25" ht="27.75" customHeight="1">
      <c r="A140" s="380"/>
      <c r="B140" s="263"/>
      <c r="C140" s="263"/>
      <c r="D140" s="267"/>
      <c r="E140" s="275" t="s">
        <v>223</v>
      </c>
      <c r="F140" s="271">
        <v>130</v>
      </c>
      <c r="G140" s="38"/>
      <c r="H140" s="38">
        <f t="shared" si="41"/>
        <v>0</v>
      </c>
      <c r="I140" s="38"/>
      <c r="J140" s="42">
        <v>0</v>
      </c>
      <c r="K140" s="272"/>
      <c r="L140" s="272"/>
      <c r="M140" s="272"/>
      <c r="N140" s="272"/>
      <c r="O140" s="268">
        <f aca="true" t="shared" si="43" ref="O140:O182">N140</f>
        <v>0</v>
      </c>
      <c r="P140" s="269"/>
      <c r="Q140" s="270"/>
      <c r="R140" s="218"/>
      <c r="S140" s="178">
        <v>135</v>
      </c>
      <c r="T140" s="176"/>
      <c r="U140" s="176"/>
      <c r="V140" s="177"/>
      <c r="W140" s="177"/>
      <c r="X140" s="177">
        <f t="shared" si="22"/>
        <v>0</v>
      </c>
      <c r="Y140" s="93">
        <f t="shared" si="37"/>
        <v>0</v>
      </c>
    </row>
    <row r="141" spans="1:25" ht="45.75" customHeight="1">
      <c r="A141" s="380"/>
      <c r="B141" s="263">
        <v>2</v>
      </c>
      <c r="C141" s="263"/>
      <c r="D141" s="378" t="s">
        <v>377</v>
      </c>
      <c r="E141" s="378"/>
      <c r="F141" s="271">
        <v>131</v>
      </c>
      <c r="G141" s="42"/>
      <c r="H141" s="42">
        <f aca="true" t="shared" si="44" ref="H141:N141">H142+H145+H148</f>
        <v>0</v>
      </c>
      <c r="I141" s="42">
        <f t="shared" si="44"/>
        <v>0</v>
      </c>
      <c r="J141" s="42">
        <f t="shared" si="44"/>
        <v>0</v>
      </c>
      <c r="K141" s="272">
        <f t="shared" si="44"/>
        <v>0</v>
      </c>
      <c r="L141" s="272">
        <f t="shared" si="44"/>
        <v>0</v>
      </c>
      <c r="M141" s="272">
        <f t="shared" si="44"/>
        <v>0</v>
      </c>
      <c r="N141" s="272">
        <f t="shared" si="44"/>
        <v>0</v>
      </c>
      <c r="O141" s="268">
        <f t="shared" si="43"/>
        <v>0</v>
      </c>
      <c r="P141" s="269"/>
      <c r="Q141" s="270"/>
      <c r="R141" s="218"/>
      <c r="S141" s="178">
        <v>136</v>
      </c>
      <c r="T141" s="38">
        <f>T142+T145+T148</f>
        <v>0</v>
      </c>
      <c r="U141" s="38">
        <f>U142+U145+U148</f>
        <v>0</v>
      </c>
      <c r="V141" s="38">
        <f>V142+V145+V148</f>
        <v>0</v>
      </c>
      <c r="W141" s="38">
        <f>W142+W145+W148</f>
        <v>0</v>
      </c>
      <c r="X141" s="177">
        <f t="shared" si="22"/>
        <v>0</v>
      </c>
      <c r="Y141" s="93">
        <f t="shared" si="37"/>
        <v>0</v>
      </c>
    </row>
    <row r="142" spans="1:25" ht="31.5" customHeight="1">
      <c r="A142" s="380"/>
      <c r="B142" s="380"/>
      <c r="C142" s="263" t="s">
        <v>27</v>
      </c>
      <c r="D142" s="378" t="s">
        <v>378</v>
      </c>
      <c r="E142" s="378"/>
      <c r="F142" s="271">
        <v>132</v>
      </c>
      <c r="G142" s="38"/>
      <c r="H142" s="38">
        <f>H143+H144</f>
        <v>0</v>
      </c>
      <c r="I142" s="38">
        <f>I143+I144</f>
        <v>0</v>
      </c>
      <c r="J142" s="42">
        <v>0</v>
      </c>
      <c r="K142" s="272">
        <v>0</v>
      </c>
      <c r="L142" s="272">
        <v>0</v>
      </c>
      <c r="M142" s="272">
        <v>0</v>
      </c>
      <c r="N142" s="272">
        <v>0</v>
      </c>
      <c r="O142" s="268">
        <f t="shared" si="43"/>
        <v>0</v>
      </c>
      <c r="P142" s="269"/>
      <c r="Q142" s="270"/>
      <c r="R142" s="218"/>
      <c r="S142" s="178">
        <v>137</v>
      </c>
      <c r="T142" s="176"/>
      <c r="U142" s="176"/>
      <c r="V142" s="177"/>
      <c r="W142" s="177"/>
      <c r="X142" s="177">
        <f aca="true" t="shared" si="45" ref="X142:X182">SUM(T142:W142)</f>
        <v>0</v>
      </c>
      <c r="Y142" s="93">
        <f t="shared" si="37"/>
        <v>0</v>
      </c>
    </row>
    <row r="143" spans="1:25" ht="31.5" customHeight="1">
      <c r="A143" s="380"/>
      <c r="B143" s="380"/>
      <c r="C143" s="263"/>
      <c r="D143" s="267" t="s">
        <v>155</v>
      </c>
      <c r="E143" s="267" t="s">
        <v>157</v>
      </c>
      <c r="F143" s="271">
        <v>133</v>
      </c>
      <c r="G143" s="38"/>
      <c r="H143" s="38">
        <f>J143</f>
        <v>0</v>
      </c>
      <c r="I143" s="38"/>
      <c r="J143" s="42">
        <v>0</v>
      </c>
      <c r="K143" s="272"/>
      <c r="L143" s="272"/>
      <c r="M143" s="272"/>
      <c r="N143" s="272"/>
      <c r="O143" s="268">
        <f t="shared" si="43"/>
        <v>0</v>
      </c>
      <c r="P143" s="269"/>
      <c r="Q143" s="270"/>
      <c r="R143" s="218"/>
      <c r="S143" s="178">
        <v>138</v>
      </c>
      <c r="T143" s="176"/>
      <c r="U143" s="176"/>
      <c r="V143" s="177"/>
      <c r="W143" s="177"/>
      <c r="X143" s="177">
        <f t="shared" si="45"/>
        <v>0</v>
      </c>
      <c r="Y143" s="93">
        <f t="shared" si="37"/>
        <v>0</v>
      </c>
    </row>
    <row r="144" spans="1:25" ht="45" customHeight="1">
      <c r="A144" s="380"/>
      <c r="B144" s="380"/>
      <c r="C144" s="263"/>
      <c r="D144" s="267" t="s">
        <v>156</v>
      </c>
      <c r="E144" s="267" t="s">
        <v>158</v>
      </c>
      <c r="F144" s="271">
        <v>134</v>
      </c>
      <c r="G144" s="38"/>
      <c r="H144" s="38">
        <f>J144</f>
        <v>0</v>
      </c>
      <c r="I144" s="38"/>
      <c r="J144" s="42">
        <v>0</v>
      </c>
      <c r="K144" s="272"/>
      <c r="L144" s="272"/>
      <c r="M144" s="272"/>
      <c r="N144" s="272"/>
      <c r="O144" s="268">
        <f t="shared" si="43"/>
        <v>0</v>
      </c>
      <c r="P144" s="269"/>
      <c r="Q144" s="270"/>
      <c r="R144" s="218"/>
      <c r="S144" s="178">
        <v>139</v>
      </c>
      <c r="T144" s="176"/>
      <c r="U144" s="176"/>
      <c r="V144" s="177"/>
      <c r="W144" s="177"/>
      <c r="X144" s="177">
        <f t="shared" si="45"/>
        <v>0</v>
      </c>
      <c r="Y144" s="93">
        <f t="shared" si="37"/>
        <v>0</v>
      </c>
    </row>
    <row r="145" spans="1:25" ht="34.5" customHeight="1">
      <c r="A145" s="380"/>
      <c r="B145" s="380"/>
      <c r="C145" s="263" t="s">
        <v>28</v>
      </c>
      <c r="D145" s="378" t="s">
        <v>379</v>
      </c>
      <c r="E145" s="378"/>
      <c r="F145" s="271">
        <v>135</v>
      </c>
      <c r="G145" s="38"/>
      <c r="H145" s="38">
        <f>H146+H147</f>
        <v>0</v>
      </c>
      <c r="I145" s="38"/>
      <c r="J145" s="42"/>
      <c r="K145" s="272"/>
      <c r="L145" s="272"/>
      <c r="M145" s="272"/>
      <c r="N145" s="272"/>
      <c r="O145" s="268">
        <f t="shared" si="43"/>
        <v>0</v>
      </c>
      <c r="P145" s="269"/>
      <c r="Q145" s="270"/>
      <c r="R145" s="218"/>
      <c r="S145" s="178">
        <v>140</v>
      </c>
      <c r="T145" s="176"/>
      <c r="U145" s="176"/>
      <c r="V145" s="177"/>
      <c r="W145" s="177"/>
      <c r="X145" s="177">
        <f t="shared" si="45"/>
        <v>0</v>
      </c>
      <c r="Y145" s="93">
        <f t="shared" si="37"/>
        <v>0</v>
      </c>
    </row>
    <row r="146" spans="1:25" ht="27.75" customHeight="1">
      <c r="A146" s="380"/>
      <c r="B146" s="380"/>
      <c r="C146" s="263"/>
      <c r="D146" s="267" t="s">
        <v>75</v>
      </c>
      <c r="E146" s="267" t="s">
        <v>157</v>
      </c>
      <c r="F146" s="271">
        <v>136</v>
      </c>
      <c r="G146" s="38"/>
      <c r="H146" s="38">
        <f>J146</f>
        <v>0</v>
      </c>
      <c r="I146" s="38"/>
      <c r="J146" s="42">
        <v>0</v>
      </c>
      <c r="K146" s="272"/>
      <c r="L146" s="272"/>
      <c r="M146" s="272"/>
      <c r="N146" s="272"/>
      <c r="O146" s="268">
        <f t="shared" si="43"/>
        <v>0</v>
      </c>
      <c r="P146" s="269"/>
      <c r="Q146" s="270"/>
      <c r="R146" s="218"/>
      <c r="S146" s="178">
        <v>141</v>
      </c>
      <c r="T146" s="176"/>
      <c r="U146" s="176"/>
      <c r="V146" s="177"/>
      <c r="W146" s="177"/>
      <c r="X146" s="177">
        <f t="shared" si="45"/>
        <v>0</v>
      </c>
      <c r="Y146" s="93">
        <f t="shared" si="37"/>
        <v>0</v>
      </c>
    </row>
    <row r="147" spans="1:25" ht="47.25" customHeight="1">
      <c r="A147" s="380"/>
      <c r="B147" s="380"/>
      <c r="C147" s="263"/>
      <c r="D147" s="267" t="s">
        <v>77</v>
      </c>
      <c r="E147" s="267" t="s">
        <v>158</v>
      </c>
      <c r="F147" s="271">
        <v>137</v>
      </c>
      <c r="G147" s="38"/>
      <c r="H147" s="38">
        <f>J147</f>
        <v>0</v>
      </c>
      <c r="I147" s="38"/>
      <c r="J147" s="42">
        <v>0</v>
      </c>
      <c r="K147" s="272"/>
      <c r="L147" s="272"/>
      <c r="M147" s="272"/>
      <c r="N147" s="272"/>
      <c r="O147" s="268">
        <f t="shared" si="43"/>
        <v>0</v>
      </c>
      <c r="P147" s="269"/>
      <c r="Q147" s="270"/>
      <c r="R147" s="218"/>
      <c r="S147" s="178">
        <v>142</v>
      </c>
      <c r="T147" s="176"/>
      <c r="U147" s="176"/>
      <c r="V147" s="177"/>
      <c r="W147" s="177"/>
      <c r="X147" s="177">
        <f t="shared" si="45"/>
        <v>0</v>
      </c>
      <c r="Y147" s="93">
        <f t="shared" si="37"/>
        <v>0</v>
      </c>
    </row>
    <row r="148" spans="1:25" ht="17.25" customHeight="1">
      <c r="A148" s="380"/>
      <c r="B148" s="380"/>
      <c r="C148" s="263" t="s">
        <v>30</v>
      </c>
      <c r="D148" s="378" t="s">
        <v>44</v>
      </c>
      <c r="E148" s="378"/>
      <c r="F148" s="271">
        <v>138</v>
      </c>
      <c r="G148" s="38"/>
      <c r="H148" s="38">
        <f>J148</f>
        <v>0</v>
      </c>
      <c r="I148" s="38"/>
      <c r="J148" s="42">
        <v>0</v>
      </c>
      <c r="K148" s="272"/>
      <c r="L148" s="272"/>
      <c r="M148" s="272"/>
      <c r="N148" s="272"/>
      <c r="O148" s="268">
        <f t="shared" si="43"/>
        <v>0</v>
      </c>
      <c r="P148" s="269"/>
      <c r="Q148" s="270"/>
      <c r="R148" s="218"/>
      <c r="S148" s="178">
        <v>143</v>
      </c>
      <c r="T148" s="176"/>
      <c r="U148" s="176"/>
      <c r="V148" s="177"/>
      <c r="W148" s="177"/>
      <c r="X148" s="177">
        <f t="shared" si="45"/>
        <v>0</v>
      </c>
      <c r="Y148" s="93">
        <f t="shared" si="37"/>
        <v>0</v>
      </c>
    </row>
    <row r="149" spans="1:25" ht="17.25" customHeight="1">
      <c r="A149" s="380"/>
      <c r="B149" s="263">
        <v>3</v>
      </c>
      <c r="C149" s="263"/>
      <c r="D149" s="378" t="s">
        <v>9</v>
      </c>
      <c r="E149" s="378"/>
      <c r="F149" s="271">
        <v>139</v>
      </c>
      <c r="G149" s="42"/>
      <c r="H149" s="42">
        <f>J149</f>
        <v>0</v>
      </c>
      <c r="I149" s="42"/>
      <c r="J149" s="42">
        <v>0</v>
      </c>
      <c r="K149" s="272"/>
      <c r="L149" s="272"/>
      <c r="M149" s="272"/>
      <c r="N149" s="272"/>
      <c r="O149" s="268">
        <f t="shared" si="43"/>
        <v>0</v>
      </c>
      <c r="P149" s="269"/>
      <c r="Q149" s="270"/>
      <c r="R149" s="218"/>
      <c r="S149" s="178">
        <v>144</v>
      </c>
      <c r="T149" s="176"/>
      <c r="U149" s="176"/>
      <c r="V149" s="177"/>
      <c r="W149" s="177"/>
      <c r="X149" s="177">
        <f t="shared" si="45"/>
        <v>0</v>
      </c>
      <c r="Y149" s="93">
        <f t="shared" si="37"/>
        <v>0</v>
      </c>
    </row>
    <row r="150" spans="1:26" s="230" customFormat="1" ht="48" customHeight="1">
      <c r="A150" s="298" t="s">
        <v>19</v>
      </c>
      <c r="B150" s="298"/>
      <c r="C150" s="298"/>
      <c r="D150" s="388" t="s">
        <v>273</v>
      </c>
      <c r="E150" s="388"/>
      <c r="F150" s="271">
        <v>140</v>
      </c>
      <c r="G150" s="225">
        <v>520</v>
      </c>
      <c r="H150" s="225">
        <f aca="true" t="shared" si="46" ref="H150:N150">H11-H39</f>
        <v>275</v>
      </c>
      <c r="I150" s="225"/>
      <c r="J150" s="225">
        <f t="shared" si="46"/>
        <v>275</v>
      </c>
      <c r="K150" s="225">
        <f t="shared" si="46"/>
        <v>-75</v>
      </c>
      <c r="L150" s="225">
        <f t="shared" si="46"/>
        <v>-129</v>
      </c>
      <c r="M150" s="225">
        <f t="shared" si="46"/>
        <v>101</v>
      </c>
      <c r="N150" s="225">
        <f t="shared" si="46"/>
        <v>93</v>
      </c>
      <c r="O150" s="225">
        <f t="shared" si="43"/>
        <v>93</v>
      </c>
      <c r="P150" s="269">
        <f>O150/J150</f>
        <v>0.3381818181818182</v>
      </c>
      <c r="Q150" s="299">
        <f>J150/G150</f>
        <v>0.5288461538461539</v>
      </c>
      <c r="R150" s="226"/>
      <c r="S150" s="227">
        <v>145</v>
      </c>
      <c r="T150" s="225">
        <f>T11-T39</f>
        <v>-75</v>
      </c>
      <c r="U150" s="225">
        <f>U11-U39</f>
        <v>-54</v>
      </c>
      <c r="V150" s="225">
        <f>V11-V39</f>
        <v>230</v>
      </c>
      <c r="W150" s="225">
        <f>W11-W39</f>
        <v>-8</v>
      </c>
      <c r="X150" s="228">
        <f t="shared" si="45"/>
        <v>93</v>
      </c>
      <c r="Y150" s="229">
        <f t="shared" si="37"/>
        <v>0</v>
      </c>
      <c r="Z150" s="231">
        <v>544.7020000000002</v>
      </c>
    </row>
    <row r="151" spans="1:25" ht="18" customHeight="1">
      <c r="A151" s="279"/>
      <c r="B151" s="279"/>
      <c r="C151" s="279"/>
      <c r="D151" s="300"/>
      <c r="E151" s="300" t="s">
        <v>285</v>
      </c>
      <c r="F151" s="271">
        <v>141</v>
      </c>
      <c r="G151" s="301">
        <v>32</v>
      </c>
      <c r="H151" s="301">
        <f>J151</f>
        <v>0</v>
      </c>
      <c r="I151" s="301"/>
      <c r="J151" s="42">
        <v>0</v>
      </c>
      <c r="K151" s="302">
        <f>T151</f>
        <v>2</v>
      </c>
      <c r="L151" s="302">
        <f>T151+U151</f>
        <v>4</v>
      </c>
      <c r="M151" s="302">
        <f>T151+U151+V151</f>
        <v>6</v>
      </c>
      <c r="N151" s="302">
        <f>T151+U151+V151+W151</f>
        <v>8</v>
      </c>
      <c r="O151" s="268">
        <f>X151</f>
        <v>8</v>
      </c>
      <c r="P151" s="269">
        <v>0</v>
      </c>
      <c r="Q151" s="299">
        <f>J151/G151</f>
        <v>0</v>
      </c>
      <c r="R151" s="219"/>
      <c r="S151" s="178">
        <v>146</v>
      </c>
      <c r="T151" s="176">
        <v>2</v>
      </c>
      <c r="U151" s="176">
        <v>2</v>
      </c>
      <c r="V151" s="177">
        <v>2</v>
      </c>
      <c r="W151" s="177">
        <v>2</v>
      </c>
      <c r="X151" s="177">
        <f t="shared" si="45"/>
        <v>8</v>
      </c>
      <c r="Y151" s="93">
        <f t="shared" si="37"/>
        <v>0</v>
      </c>
    </row>
    <row r="152" spans="1:25" ht="15.75" customHeight="1">
      <c r="A152" s="279"/>
      <c r="B152" s="279"/>
      <c r="C152" s="279"/>
      <c r="D152" s="300"/>
      <c r="E152" s="300" t="s">
        <v>154</v>
      </c>
      <c r="F152" s="271">
        <v>142</v>
      </c>
      <c r="G152" s="301">
        <v>50</v>
      </c>
      <c r="H152" s="301">
        <f>J152</f>
        <v>14</v>
      </c>
      <c r="I152" s="301"/>
      <c r="J152" s="42">
        <v>14</v>
      </c>
      <c r="K152" s="302">
        <f>T152</f>
        <v>3</v>
      </c>
      <c r="L152" s="302">
        <f>T152+U152</f>
        <v>5</v>
      </c>
      <c r="M152" s="302">
        <f>T152+U152+V152</f>
        <v>8</v>
      </c>
      <c r="N152" s="302">
        <f>T152+U152+V152+W152</f>
        <v>11</v>
      </c>
      <c r="O152" s="268">
        <f>X152</f>
        <v>11</v>
      </c>
      <c r="P152" s="269">
        <f>O152/J152</f>
        <v>0.7857142857142857</v>
      </c>
      <c r="Q152" s="299">
        <f>J152/G152</f>
        <v>0.28</v>
      </c>
      <c r="R152" s="219"/>
      <c r="S152" s="178">
        <v>147</v>
      </c>
      <c r="T152" s="176">
        <v>3</v>
      </c>
      <c r="U152" s="176">
        <v>2</v>
      </c>
      <c r="V152" s="177">
        <v>3</v>
      </c>
      <c r="W152" s="177">
        <v>3</v>
      </c>
      <c r="X152" s="177">
        <f t="shared" si="45"/>
        <v>11</v>
      </c>
      <c r="Y152" s="93">
        <f t="shared" si="37"/>
        <v>0</v>
      </c>
    </row>
    <row r="153" spans="1:113" s="30" customFormat="1" ht="19.5" customHeight="1">
      <c r="A153" s="303" t="s">
        <v>20</v>
      </c>
      <c r="B153" s="53"/>
      <c r="C153" s="53"/>
      <c r="D153" s="330" t="s">
        <v>108</v>
      </c>
      <c r="E153" s="330"/>
      <c r="F153" s="271">
        <v>143</v>
      </c>
      <c r="G153" s="42">
        <v>86</v>
      </c>
      <c r="H153" s="301">
        <f>J153</f>
        <v>46</v>
      </c>
      <c r="I153" s="58"/>
      <c r="J153" s="58">
        <v>46</v>
      </c>
      <c r="K153" s="304"/>
      <c r="L153" s="304"/>
      <c r="M153" s="304">
        <f>(M150+M152)*16/100</f>
        <v>17.44</v>
      </c>
      <c r="N153" s="304">
        <f>(N150+N152)*16/100</f>
        <v>16.64</v>
      </c>
      <c r="O153" s="304">
        <f>(O150+O152)*16/100</f>
        <v>16.64</v>
      </c>
      <c r="P153" s="269">
        <f>O153/J153</f>
        <v>0.3617391304347826</v>
      </c>
      <c r="Q153" s="276">
        <f>J153/G153</f>
        <v>0.5348837209302325</v>
      </c>
      <c r="R153" s="219"/>
      <c r="S153" s="220">
        <v>148</v>
      </c>
      <c r="T153" s="58">
        <f>T150*16%</f>
        <v>-12</v>
      </c>
      <c r="U153" s="58">
        <f>U150*16%</f>
        <v>-8.64</v>
      </c>
      <c r="V153" s="58">
        <f>V150*16%</f>
        <v>36.800000000000004</v>
      </c>
      <c r="W153" s="58">
        <f>W150*16%</f>
        <v>-1.28</v>
      </c>
      <c r="X153" s="58">
        <f>(X150+X152)*16%</f>
        <v>16.64</v>
      </c>
      <c r="Y153" s="93">
        <f t="shared" si="37"/>
        <v>0</v>
      </c>
      <c r="Z153" s="67">
        <v>85.545</v>
      </c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</row>
    <row r="154" spans="1:25" ht="32.25" customHeight="1">
      <c r="A154" s="256" t="s">
        <v>21</v>
      </c>
      <c r="B154" s="262"/>
      <c r="C154" s="294"/>
      <c r="D154" s="386" t="s">
        <v>14</v>
      </c>
      <c r="E154" s="386"/>
      <c r="F154" s="271"/>
      <c r="G154" s="305"/>
      <c r="H154" s="305"/>
      <c r="I154" s="305"/>
      <c r="J154" s="42">
        <v>0</v>
      </c>
      <c r="K154" s="306"/>
      <c r="L154" s="306"/>
      <c r="M154" s="306"/>
      <c r="N154" s="306"/>
      <c r="O154" s="268">
        <f t="shared" si="43"/>
        <v>0</v>
      </c>
      <c r="P154" s="269"/>
      <c r="Q154" s="270"/>
      <c r="R154" s="218"/>
      <c r="S154" s="178">
        <v>149</v>
      </c>
      <c r="T154" s="176"/>
      <c r="U154" s="176"/>
      <c r="V154" s="177"/>
      <c r="W154" s="177"/>
      <c r="X154" s="177">
        <f t="shared" si="45"/>
        <v>0</v>
      </c>
      <c r="Y154" s="93">
        <f t="shared" si="37"/>
        <v>0</v>
      </c>
    </row>
    <row r="155" spans="1:25" ht="33" customHeight="1">
      <c r="A155" s="259"/>
      <c r="B155" s="262">
        <v>1</v>
      </c>
      <c r="C155" s="294"/>
      <c r="D155" s="374" t="s">
        <v>380</v>
      </c>
      <c r="E155" s="375"/>
      <c r="F155" s="271">
        <v>144</v>
      </c>
      <c r="G155" s="305"/>
      <c r="H155" s="305"/>
      <c r="I155" s="305"/>
      <c r="J155" s="305"/>
      <c r="K155" s="306"/>
      <c r="L155" s="306"/>
      <c r="M155" s="306"/>
      <c r="N155" s="306"/>
      <c r="O155" s="268"/>
      <c r="P155" s="269"/>
      <c r="Q155" s="270"/>
      <c r="R155" s="218"/>
      <c r="S155" s="178"/>
      <c r="T155" s="176"/>
      <c r="U155" s="176"/>
      <c r="V155" s="177"/>
      <c r="W155" s="177"/>
      <c r="X155" s="177"/>
      <c r="Y155" s="93"/>
    </row>
    <row r="156" spans="1:25" ht="26.25" customHeight="1">
      <c r="A156" s="259"/>
      <c r="B156" s="262"/>
      <c r="C156" s="294"/>
      <c r="D156" s="378" t="s">
        <v>381</v>
      </c>
      <c r="E156" s="378"/>
      <c r="F156" s="271">
        <v>145</v>
      </c>
      <c r="G156" s="305"/>
      <c r="H156" s="305"/>
      <c r="I156" s="305"/>
      <c r="J156" s="305"/>
      <c r="K156" s="306"/>
      <c r="L156" s="306"/>
      <c r="M156" s="306"/>
      <c r="N156" s="306"/>
      <c r="O156" s="268"/>
      <c r="P156" s="269"/>
      <c r="Q156" s="270"/>
      <c r="R156" s="218"/>
      <c r="S156" s="178"/>
      <c r="T156" s="176"/>
      <c r="U156" s="176"/>
      <c r="V156" s="177"/>
      <c r="W156" s="177"/>
      <c r="X156" s="177"/>
      <c r="Y156" s="93"/>
    </row>
    <row r="157" spans="1:25" ht="69" customHeight="1">
      <c r="A157" s="259"/>
      <c r="B157" s="262"/>
      <c r="C157" s="294"/>
      <c r="D157" s="389" t="s">
        <v>382</v>
      </c>
      <c r="E157" s="390"/>
      <c r="F157" s="271">
        <v>146</v>
      </c>
      <c r="G157" s="305"/>
      <c r="H157" s="305"/>
      <c r="I157" s="305"/>
      <c r="J157" s="305"/>
      <c r="K157" s="306"/>
      <c r="L157" s="306"/>
      <c r="M157" s="306"/>
      <c r="N157" s="306"/>
      <c r="O157" s="268"/>
      <c r="P157" s="269"/>
      <c r="Q157" s="270"/>
      <c r="R157" s="218"/>
      <c r="S157" s="178"/>
      <c r="T157" s="176"/>
      <c r="U157" s="176"/>
      <c r="V157" s="177"/>
      <c r="W157" s="177"/>
      <c r="X157" s="177"/>
      <c r="Y157" s="93"/>
    </row>
    <row r="158" spans="1:25" ht="36.75" customHeight="1">
      <c r="A158" s="259"/>
      <c r="B158" s="262">
        <v>2</v>
      </c>
      <c r="C158" s="294"/>
      <c r="D158" s="376" t="s">
        <v>383</v>
      </c>
      <c r="E158" s="377"/>
      <c r="F158" s="271">
        <v>147</v>
      </c>
      <c r="G158" s="307">
        <v>2122</v>
      </c>
      <c r="H158" s="307">
        <f aca="true" t="shared" si="47" ref="H158:N158">H97</f>
        <v>2577</v>
      </c>
      <c r="I158" s="307">
        <f t="shared" si="47"/>
        <v>0</v>
      </c>
      <c r="J158" s="307">
        <f t="shared" si="47"/>
        <v>2577</v>
      </c>
      <c r="K158" s="306">
        <f t="shared" si="47"/>
        <v>608</v>
      </c>
      <c r="L158" s="306">
        <f t="shared" si="47"/>
        <v>1297</v>
      </c>
      <c r="M158" s="306">
        <f t="shared" si="47"/>
        <v>1975</v>
      </c>
      <c r="N158" s="306">
        <f t="shared" si="47"/>
        <v>2667</v>
      </c>
      <c r="O158" s="268">
        <f t="shared" si="43"/>
        <v>2667</v>
      </c>
      <c r="P158" s="269">
        <f aca="true" t="shared" si="48" ref="P158:P167">O158/J158</f>
        <v>1.0349243306169964</v>
      </c>
      <c r="Q158" s="270">
        <f aca="true" t="shared" si="49" ref="Q158:Q167">J158/G158</f>
        <v>1.2144203581526862</v>
      </c>
      <c r="R158" s="218"/>
      <c r="S158" s="178">
        <v>150</v>
      </c>
      <c r="T158" s="176"/>
      <c r="U158" s="176"/>
      <c r="V158" s="177"/>
      <c r="W158" s="177"/>
      <c r="X158" s="177">
        <f t="shared" si="45"/>
        <v>0</v>
      </c>
      <c r="Y158" s="93">
        <f t="shared" si="37"/>
        <v>0</v>
      </c>
    </row>
    <row r="159" spans="1:26" ht="19.5" customHeight="1">
      <c r="A159" s="259"/>
      <c r="B159" s="262"/>
      <c r="C159" s="294" t="s">
        <v>27</v>
      </c>
      <c r="D159" s="376" t="s">
        <v>398</v>
      </c>
      <c r="E159" s="377"/>
      <c r="F159" s="271">
        <v>148</v>
      </c>
      <c r="G159" s="307"/>
      <c r="H159" s="307"/>
      <c r="I159" s="307"/>
      <c r="J159" s="307">
        <v>9</v>
      </c>
      <c r="K159" s="306"/>
      <c r="L159" s="306"/>
      <c r="M159" s="306"/>
      <c r="N159" s="306"/>
      <c r="O159" s="268"/>
      <c r="P159" s="269"/>
      <c r="Q159" s="270"/>
      <c r="R159" s="218"/>
      <c r="S159" s="178"/>
      <c r="T159" s="176"/>
      <c r="U159" s="176"/>
      <c r="V159" s="177"/>
      <c r="W159" s="177"/>
      <c r="X159" s="177">
        <f t="shared" si="45"/>
        <v>0</v>
      </c>
      <c r="Y159" s="93"/>
      <c r="Z159" s="34"/>
    </row>
    <row r="160" spans="1:26" ht="18.75" customHeight="1">
      <c r="A160" s="259"/>
      <c r="B160" s="262"/>
      <c r="C160" s="294" t="s">
        <v>28</v>
      </c>
      <c r="D160" s="376" t="s">
        <v>399</v>
      </c>
      <c r="E160" s="377"/>
      <c r="F160" s="271">
        <v>149</v>
      </c>
      <c r="G160" s="307"/>
      <c r="H160" s="307"/>
      <c r="I160" s="307"/>
      <c r="J160" s="307">
        <v>190</v>
      </c>
      <c r="K160" s="306"/>
      <c r="L160" s="306"/>
      <c r="M160" s="306"/>
      <c r="N160" s="306"/>
      <c r="O160" s="268"/>
      <c r="P160" s="269"/>
      <c r="Q160" s="270"/>
      <c r="R160" s="218"/>
      <c r="S160" s="178"/>
      <c r="T160" s="176"/>
      <c r="U160" s="176"/>
      <c r="V160" s="177"/>
      <c r="W160" s="177"/>
      <c r="X160" s="177"/>
      <c r="Y160" s="93"/>
      <c r="Z160" s="34"/>
    </row>
    <row r="161" spans="1:26" ht="12.75" customHeight="1">
      <c r="A161" s="259"/>
      <c r="B161" s="262"/>
      <c r="C161" s="294" t="s">
        <v>30</v>
      </c>
      <c r="D161" s="391"/>
      <c r="E161" s="392"/>
      <c r="F161" s="271">
        <v>150</v>
      </c>
      <c r="G161" s="307"/>
      <c r="H161" s="307"/>
      <c r="I161" s="307"/>
      <c r="J161" s="307"/>
      <c r="K161" s="306"/>
      <c r="L161" s="306"/>
      <c r="M161" s="306"/>
      <c r="N161" s="306"/>
      <c r="O161" s="268"/>
      <c r="P161" s="269"/>
      <c r="Q161" s="270"/>
      <c r="R161" s="218"/>
      <c r="S161" s="178"/>
      <c r="T161" s="176"/>
      <c r="U161" s="176"/>
      <c r="V161" s="177"/>
      <c r="W161" s="177"/>
      <c r="X161" s="177"/>
      <c r="Y161" s="93"/>
      <c r="Z161" s="34"/>
    </row>
    <row r="162" spans="1:26" ht="33" customHeight="1">
      <c r="A162" s="259"/>
      <c r="B162" s="262">
        <v>3</v>
      </c>
      <c r="C162" s="294"/>
      <c r="D162" s="378" t="s">
        <v>283</v>
      </c>
      <c r="E162" s="378"/>
      <c r="F162" s="271">
        <v>151</v>
      </c>
      <c r="G162" s="307">
        <f aca="true" t="shared" si="50" ref="G162:N162">G98</f>
        <v>1920</v>
      </c>
      <c r="H162" s="307">
        <f t="shared" si="50"/>
        <v>2336</v>
      </c>
      <c r="I162" s="307">
        <f t="shared" si="50"/>
        <v>0</v>
      </c>
      <c r="J162" s="307">
        <f t="shared" si="50"/>
        <v>2336</v>
      </c>
      <c r="K162" s="306">
        <f t="shared" si="50"/>
        <v>547</v>
      </c>
      <c r="L162" s="306">
        <f t="shared" si="50"/>
        <v>1154</v>
      </c>
      <c r="M162" s="306">
        <f t="shared" si="50"/>
        <v>1761</v>
      </c>
      <c r="N162" s="306">
        <f t="shared" si="50"/>
        <v>2383</v>
      </c>
      <c r="O162" s="268">
        <f t="shared" si="43"/>
        <v>2383</v>
      </c>
      <c r="P162" s="269">
        <f t="shared" si="48"/>
        <v>1.0201198630136987</v>
      </c>
      <c r="Q162" s="270">
        <f t="shared" si="49"/>
        <v>1.2166666666666666</v>
      </c>
      <c r="R162" s="218"/>
      <c r="S162" s="178">
        <v>151</v>
      </c>
      <c r="T162" s="176"/>
      <c r="U162" s="176"/>
      <c r="V162" s="177"/>
      <c r="W162" s="177"/>
      <c r="X162" s="177">
        <f t="shared" si="45"/>
        <v>0</v>
      </c>
      <c r="Y162" s="93">
        <f t="shared" si="37"/>
        <v>0</v>
      </c>
      <c r="Z162" s="34"/>
    </row>
    <row r="163" spans="1:26" ht="30.75" customHeight="1">
      <c r="A163" s="382"/>
      <c r="B163" s="261">
        <v>4</v>
      </c>
      <c r="C163" s="263"/>
      <c r="D163" s="378" t="s">
        <v>102</v>
      </c>
      <c r="E163" s="378"/>
      <c r="F163" s="271">
        <v>152</v>
      </c>
      <c r="G163" s="38">
        <v>76</v>
      </c>
      <c r="H163" s="38">
        <v>75</v>
      </c>
      <c r="I163" s="38"/>
      <c r="J163" s="42">
        <v>75</v>
      </c>
      <c r="K163" s="272">
        <v>76</v>
      </c>
      <c r="L163" s="272">
        <v>75</v>
      </c>
      <c r="M163" s="272">
        <v>74</v>
      </c>
      <c r="N163" s="272">
        <v>74</v>
      </c>
      <c r="O163" s="268">
        <f t="shared" si="43"/>
        <v>74</v>
      </c>
      <c r="P163" s="269">
        <f t="shared" si="48"/>
        <v>0.9866666666666667</v>
      </c>
      <c r="Q163" s="270">
        <f t="shared" si="49"/>
        <v>0.9868421052631579</v>
      </c>
      <c r="R163" s="218"/>
      <c r="S163" s="178">
        <v>152</v>
      </c>
      <c r="T163" s="176"/>
      <c r="U163" s="176"/>
      <c r="V163" s="177"/>
      <c r="W163" s="177"/>
      <c r="X163" s="177">
        <f t="shared" si="45"/>
        <v>0</v>
      </c>
      <c r="Z163" s="34"/>
    </row>
    <row r="164" spans="1:26" ht="16.5" customHeight="1">
      <c r="A164" s="382"/>
      <c r="B164" s="261">
        <v>5</v>
      </c>
      <c r="C164" s="263"/>
      <c r="D164" s="378" t="s">
        <v>125</v>
      </c>
      <c r="E164" s="378"/>
      <c r="F164" s="271">
        <v>153</v>
      </c>
      <c r="G164" s="38">
        <v>76</v>
      </c>
      <c r="H164" s="38">
        <v>75</v>
      </c>
      <c r="I164" s="38"/>
      <c r="J164" s="42">
        <v>75</v>
      </c>
      <c r="K164" s="272">
        <v>76</v>
      </c>
      <c r="L164" s="272">
        <v>75</v>
      </c>
      <c r="M164" s="272">
        <v>74</v>
      </c>
      <c r="N164" s="272">
        <v>74</v>
      </c>
      <c r="O164" s="268">
        <f t="shared" si="43"/>
        <v>74</v>
      </c>
      <c r="P164" s="269">
        <f t="shared" si="48"/>
        <v>0.9866666666666667</v>
      </c>
      <c r="Q164" s="270">
        <f t="shared" si="49"/>
        <v>0.9868421052631579</v>
      </c>
      <c r="R164" s="218"/>
      <c r="S164" s="178">
        <v>153</v>
      </c>
      <c r="T164" s="176"/>
      <c r="U164" s="176"/>
      <c r="V164" s="177"/>
      <c r="W164" s="177"/>
      <c r="X164" s="177">
        <f t="shared" si="45"/>
        <v>0</v>
      </c>
      <c r="Z164" s="34"/>
    </row>
    <row r="165" spans="1:26" ht="74.25" customHeight="1">
      <c r="A165" s="382"/>
      <c r="B165" s="261">
        <v>6</v>
      </c>
      <c r="C165" s="263" t="s">
        <v>27</v>
      </c>
      <c r="D165" s="374" t="s">
        <v>384</v>
      </c>
      <c r="E165" s="375"/>
      <c r="F165" s="271">
        <v>154</v>
      </c>
      <c r="G165" s="38">
        <f>G162/G164/12*1000</f>
        <v>2105.2631578947367</v>
      </c>
      <c r="H165" s="38">
        <f>(H162/H164)/12*1000</f>
        <v>2595.5555555555557</v>
      </c>
      <c r="I165" s="38"/>
      <c r="J165" s="38">
        <f>(J162/J164)/12*1000</f>
        <v>2595.5555555555557</v>
      </c>
      <c r="K165" s="272">
        <f>K162/K164/3*1000</f>
        <v>2399.122807017544</v>
      </c>
      <c r="L165" s="272">
        <f>L162/L164/6*1000</f>
        <v>2564.4444444444443</v>
      </c>
      <c r="M165" s="272">
        <f>M162/M164/9*1000</f>
        <v>2644.1441441441443</v>
      </c>
      <c r="N165" s="272">
        <f>N162/N164/12*1000</f>
        <v>2683.5585585585586</v>
      </c>
      <c r="O165" s="268">
        <f t="shared" si="43"/>
        <v>2683.5585585585586</v>
      </c>
      <c r="P165" s="269">
        <f t="shared" si="48"/>
        <v>1.0339052665679378</v>
      </c>
      <c r="Q165" s="270">
        <f t="shared" si="49"/>
        <v>1.2328888888888891</v>
      </c>
      <c r="R165" s="218"/>
      <c r="S165" s="178">
        <v>154</v>
      </c>
      <c r="T165" s="176"/>
      <c r="U165" s="176"/>
      <c r="V165" s="177"/>
      <c r="W165" s="177"/>
      <c r="X165" s="177">
        <f t="shared" si="45"/>
        <v>0</v>
      </c>
      <c r="Z165" s="34"/>
    </row>
    <row r="166" spans="1:26" ht="90" customHeight="1">
      <c r="A166" s="382"/>
      <c r="B166" s="261"/>
      <c r="C166" s="263" t="s">
        <v>284</v>
      </c>
      <c r="D166" s="387" t="s">
        <v>400</v>
      </c>
      <c r="E166" s="387"/>
      <c r="F166" s="271">
        <v>155</v>
      </c>
      <c r="G166" s="38">
        <f>G158/G164/12*1000</f>
        <v>2326.754385964912</v>
      </c>
      <c r="H166" s="38">
        <f>J166</f>
        <v>2642</v>
      </c>
      <c r="I166" s="38"/>
      <c r="J166" s="38">
        <v>2642</v>
      </c>
      <c r="K166" s="272">
        <f>((K158-K159-K160)/K164)/3*1000</f>
        <v>2666.6666666666665</v>
      </c>
      <c r="L166" s="272">
        <f>((L158-L159-L160)/L164)/6*1000</f>
        <v>2882.222222222222</v>
      </c>
      <c r="M166" s="272">
        <f>((M158-M159-M160)/M164)/9*1000</f>
        <v>2965.4654654654655</v>
      </c>
      <c r="N166" s="272">
        <f>((N158-N159-N160)/N164)/12*1000</f>
        <v>3003.3783783783783</v>
      </c>
      <c r="O166" s="268">
        <f t="shared" si="43"/>
        <v>3003.3783783783783</v>
      </c>
      <c r="P166" s="269">
        <f t="shared" si="48"/>
        <v>1.136782126562596</v>
      </c>
      <c r="Q166" s="270">
        <f t="shared" si="49"/>
        <v>1.1354872761545711</v>
      </c>
      <c r="R166" s="218"/>
      <c r="S166" s="178">
        <v>155</v>
      </c>
      <c r="T166" s="176"/>
      <c r="U166" s="176"/>
      <c r="V166" s="177"/>
      <c r="W166" s="177"/>
      <c r="X166" s="177">
        <f t="shared" si="45"/>
        <v>0</v>
      </c>
      <c r="Z166" s="34"/>
    </row>
    <row r="167" spans="1:26" ht="72.75" customHeight="1">
      <c r="A167" s="382"/>
      <c r="B167" s="261">
        <v>7</v>
      </c>
      <c r="C167" s="263" t="s">
        <v>27</v>
      </c>
      <c r="D167" s="378" t="s">
        <v>386</v>
      </c>
      <c r="E167" s="378"/>
      <c r="F167" s="271">
        <v>156</v>
      </c>
      <c r="G167" s="38">
        <f>G12/G164</f>
        <v>62.10526315789474</v>
      </c>
      <c r="H167" s="38">
        <f>H12/H164</f>
        <v>66.88</v>
      </c>
      <c r="I167" s="38"/>
      <c r="J167" s="38">
        <f>J12/J164</f>
        <v>66.88</v>
      </c>
      <c r="K167" s="272">
        <f>K12/K164</f>
        <v>15.657894736842104</v>
      </c>
      <c r="L167" s="272">
        <f>L12/L164</f>
        <v>33.06666666666667</v>
      </c>
      <c r="M167" s="272">
        <f>M12/M164</f>
        <v>52.432432432432435</v>
      </c>
      <c r="N167" s="272">
        <f>N12/N164</f>
        <v>70</v>
      </c>
      <c r="O167" s="268">
        <f t="shared" si="43"/>
        <v>70</v>
      </c>
      <c r="P167" s="269">
        <f t="shared" si="48"/>
        <v>1.0466507177033493</v>
      </c>
      <c r="Q167" s="270">
        <f t="shared" si="49"/>
        <v>1.0768813559322032</v>
      </c>
      <c r="R167" s="218"/>
      <c r="S167" s="178">
        <v>156</v>
      </c>
      <c r="T167" s="176"/>
      <c r="U167" s="176"/>
      <c r="V167" s="177"/>
      <c r="W167" s="177"/>
      <c r="X167" s="177">
        <f t="shared" si="45"/>
        <v>0</v>
      </c>
      <c r="Z167" s="34"/>
    </row>
    <row r="168" spans="1:26" ht="1.5" customHeight="1" hidden="1">
      <c r="A168" s="382"/>
      <c r="B168" s="261"/>
      <c r="C168" s="263" t="s">
        <v>28</v>
      </c>
      <c r="D168" s="378" t="s">
        <v>385</v>
      </c>
      <c r="E168" s="378"/>
      <c r="F168" s="271">
        <v>157</v>
      </c>
      <c r="G168" s="38"/>
      <c r="H168" s="38"/>
      <c r="I168" s="38"/>
      <c r="J168" s="38"/>
      <c r="K168" s="272"/>
      <c r="L168" s="272"/>
      <c r="M168" s="272"/>
      <c r="N168" s="272"/>
      <c r="O168" s="268"/>
      <c r="P168" s="269"/>
      <c r="Q168" s="270"/>
      <c r="R168" s="218"/>
      <c r="S168" s="178"/>
      <c r="T168" s="176"/>
      <c r="U168" s="176"/>
      <c r="V168" s="177"/>
      <c r="W168" s="177"/>
      <c r="X168" s="177"/>
      <c r="Z168" s="34"/>
    </row>
    <row r="169" spans="1:26" ht="74.25" customHeight="1">
      <c r="A169" s="382"/>
      <c r="B169" s="261"/>
      <c r="C169" s="263" t="s">
        <v>30</v>
      </c>
      <c r="D169" s="378" t="s">
        <v>387</v>
      </c>
      <c r="E169" s="378"/>
      <c r="F169" s="271">
        <v>158</v>
      </c>
      <c r="G169" s="38"/>
      <c r="H169" s="38"/>
      <c r="I169" s="38"/>
      <c r="J169" s="42">
        <v>0</v>
      </c>
      <c r="K169" s="272"/>
      <c r="L169" s="272"/>
      <c r="M169" s="272"/>
      <c r="N169" s="272"/>
      <c r="O169" s="268">
        <f t="shared" si="43"/>
        <v>0</v>
      </c>
      <c r="P169" s="269"/>
      <c r="Q169" s="308"/>
      <c r="S169" s="178">
        <v>157</v>
      </c>
      <c r="T169" s="176"/>
      <c r="U169" s="176"/>
      <c r="V169" s="177"/>
      <c r="W169" s="177"/>
      <c r="X169" s="177">
        <f t="shared" si="45"/>
        <v>0</v>
      </c>
      <c r="Z169" s="34"/>
    </row>
    <row r="170" spans="1:26" ht="42" customHeight="1">
      <c r="A170" s="382"/>
      <c r="B170" s="261"/>
      <c r="C170" s="263" t="s">
        <v>126</v>
      </c>
      <c r="D170" s="374" t="s">
        <v>315</v>
      </c>
      <c r="E170" s="375"/>
      <c r="F170" s="271">
        <v>159</v>
      </c>
      <c r="G170" s="38"/>
      <c r="H170" s="38"/>
      <c r="I170" s="38"/>
      <c r="J170" s="42">
        <v>0</v>
      </c>
      <c r="K170" s="272"/>
      <c r="L170" s="272"/>
      <c r="M170" s="272"/>
      <c r="N170" s="272"/>
      <c r="O170" s="268">
        <f t="shared" si="43"/>
        <v>0</v>
      </c>
      <c r="P170" s="269"/>
      <c r="Q170" s="308"/>
      <c r="S170" s="178">
        <v>158</v>
      </c>
      <c r="T170" s="176"/>
      <c r="U170" s="176"/>
      <c r="V170" s="177"/>
      <c r="W170" s="177"/>
      <c r="X170" s="177">
        <f t="shared" si="45"/>
        <v>0</v>
      </c>
      <c r="Z170" s="34"/>
    </row>
    <row r="171" spans="1:26" ht="36" customHeight="1">
      <c r="A171" s="382"/>
      <c r="B171" s="261"/>
      <c r="C171" s="263"/>
      <c r="D171" s="267"/>
      <c r="E171" s="267" t="s">
        <v>286</v>
      </c>
      <c r="F171" s="271">
        <v>160</v>
      </c>
      <c r="G171" s="38"/>
      <c r="H171" s="38"/>
      <c r="I171" s="38"/>
      <c r="J171" s="42">
        <v>0</v>
      </c>
      <c r="K171" s="272"/>
      <c r="L171" s="272"/>
      <c r="M171" s="272"/>
      <c r="N171" s="272"/>
      <c r="O171" s="268">
        <f t="shared" si="43"/>
        <v>0</v>
      </c>
      <c r="P171" s="269"/>
      <c r="Q171" s="308"/>
      <c r="S171" s="178">
        <v>159</v>
      </c>
      <c r="T171" s="176"/>
      <c r="U171" s="176"/>
      <c r="V171" s="177"/>
      <c r="W171" s="177"/>
      <c r="X171" s="177">
        <f t="shared" si="45"/>
        <v>0</v>
      </c>
      <c r="Z171" s="34"/>
    </row>
    <row r="172" spans="1:26" ht="15" customHeight="1">
      <c r="A172" s="382"/>
      <c r="B172" s="261"/>
      <c r="C172" s="263"/>
      <c r="D172" s="267"/>
      <c r="E172" s="267" t="s">
        <v>302</v>
      </c>
      <c r="F172" s="271">
        <v>161</v>
      </c>
      <c r="G172" s="38"/>
      <c r="H172" s="38"/>
      <c r="I172" s="38"/>
      <c r="J172" s="42">
        <v>0</v>
      </c>
      <c r="K172" s="272"/>
      <c r="L172" s="272"/>
      <c r="M172" s="272"/>
      <c r="N172" s="272"/>
      <c r="O172" s="268">
        <f t="shared" si="43"/>
        <v>0</v>
      </c>
      <c r="P172" s="269"/>
      <c r="Q172" s="308"/>
      <c r="S172" s="178">
        <v>160</v>
      </c>
      <c r="T172" s="176"/>
      <c r="U172" s="176"/>
      <c r="V172" s="177"/>
      <c r="W172" s="177"/>
      <c r="X172" s="177">
        <f t="shared" si="45"/>
        <v>0</v>
      </c>
      <c r="Z172" s="34"/>
    </row>
    <row r="173" spans="1:26" ht="21" customHeight="1">
      <c r="A173" s="382"/>
      <c r="B173" s="261"/>
      <c r="C173" s="263"/>
      <c r="D173" s="267"/>
      <c r="E173" s="267" t="s">
        <v>316</v>
      </c>
      <c r="F173" s="271">
        <v>162</v>
      </c>
      <c r="G173" s="38"/>
      <c r="H173" s="38"/>
      <c r="I173" s="38"/>
      <c r="J173" s="42">
        <v>0</v>
      </c>
      <c r="K173" s="272"/>
      <c r="L173" s="272"/>
      <c r="M173" s="272"/>
      <c r="N173" s="272"/>
      <c r="O173" s="268">
        <f t="shared" si="43"/>
        <v>0</v>
      </c>
      <c r="P173" s="269"/>
      <c r="Q173" s="308"/>
      <c r="S173" s="178">
        <v>161</v>
      </c>
      <c r="T173" s="176"/>
      <c r="U173" s="176"/>
      <c r="V173" s="177"/>
      <c r="W173" s="177"/>
      <c r="X173" s="177">
        <f t="shared" si="45"/>
        <v>0</v>
      </c>
      <c r="Z173" s="34"/>
    </row>
    <row r="174" spans="1:26" ht="38.25" customHeight="1">
      <c r="A174" s="382"/>
      <c r="B174" s="261"/>
      <c r="C174" s="263"/>
      <c r="D174" s="267"/>
      <c r="E174" s="267" t="s">
        <v>388</v>
      </c>
      <c r="F174" s="271">
        <v>163</v>
      </c>
      <c r="G174" s="38"/>
      <c r="H174" s="38"/>
      <c r="I174" s="38"/>
      <c r="J174" s="42">
        <v>0</v>
      </c>
      <c r="K174" s="272"/>
      <c r="L174" s="272"/>
      <c r="M174" s="272"/>
      <c r="N174" s="272"/>
      <c r="O174" s="268">
        <f t="shared" si="43"/>
        <v>0</v>
      </c>
      <c r="P174" s="269"/>
      <c r="Q174" s="308"/>
      <c r="S174" s="178">
        <v>162</v>
      </c>
      <c r="T174" s="176"/>
      <c r="U174" s="176"/>
      <c r="V174" s="177"/>
      <c r="W174" s="177"/>
      <c r="X174" s="177">
        <f t="shared" si="45"/>
        <v>0</v>
      </c>
      <c r="Z174" s="34"/>
    </row>
    <row r="175" spans="1:24" ht="15.75" customHeight="1">
      <c r="A175" s="280"/>
      <c r="B175" s="261">
        <v>8</v>
      </c>
      <c r="C175" s="263"/>
      <c r="D175" s="330" t="s">
        <v>250</v>
      </c>
      <c r="E175" s="330"/>
      <c r="F175" s="271">
        <v>164</v>
      </c>
      <c r="G175" s="38"/>
      <c r="H175" s="38">
        <v>5</v>
      </c>
      <c r="I175" s="38"/>
      <c r="J175" s="42">
        <v>5</v>
      </c>
      <c r="K175" s="272"/>
      <c r="L175" s="272"/>
      <c r="M175" s="272"/>
      <c r="N175" s="272"/>
      <c r="O175" s="268"/>
      <c r="P175" s="269"/>
      <c r="Q175" s="308"/>
      <c r="S175" s="178">
        <v>163</v>
      </c>
      <c r="T175" s="176"/>
      <c r="U175" s="176"/>
      <c r="V175" s="177"/>
      <c r="W175" s="177"/>
      <c r="X175" s="177">
        <f t="shared" si="45"/>
        <v>0</v>
      </c>
    </row>
    <row r="176" spans="1:24" ht="16.5" customHeight="1">
      <c r="A176" s="280"/>
      <c r="B176" s="261">
        <v>9</v>
      </c>
      <c r="C176" s="263"/>
      <c r="D176" s="330" t="s">
        <v>294</v>
      </c>
      <c r="E176" s="330"/>
      <c r="F176" s="271">
        <v>165</v>
      </c>
      <c r="G176" s="38">
        <v>319</v>
      </c>
      <c r="H176" s="38">
        <f aca="true" t="shared" si="51" ref="H176:O176">H177+H178</f>
        <v>390</v>
      </c>
      <c r="I176" s="38">
        <f t="shared" si="51"/>
        <v>0</v>
      </c>
      <c r="J176" s="38">
        <f t="shared" si="51"/>
        <v>390</v>
      </c>
      <c r="K176" s="38">
        <f t="shared" si="51"/>
        <v>380</v>
      </c>
      <c r="L176" s="38">
        <f t="shared" si="51"/>
        <v>380</v>
      </c>
      <c r="M176" s="38">
        <f t="shared" si="51"/>
        <v>380</v>
      </c>
      <c r="N176" s="38">
        <f t="shared" si="51"/>
        <v>380</v>
      </c>
      <c r="O176" s="38">
        <f t="shared" si="51"/>
        <v>380</v>
      </c>
      <c r="P176" s="269">
        <f>O176/J176</f>
        <v>0.9743589743589743</v>
      </c>
      <c r="Q176" s="270">
        <f>J176/G176</f>
        <v>1.2225705329153604</v>
      </c>
      <c r="R176" s="218"/>
      <c r="S176" s="178">
        <v>164</v>
      </c>
      <c r="T176" s="176"/>
      <c r="U176" s="176"/>
      <c r="V176" s="177"/>
      <c r="W176" s="177"/>
      <c r="X176" s="177">
        <f t="shared" si="45"/>
        <v>0</v>
      </c>
    </row>
    <row r="177" spans="1:28" ht="51.75" customHeight="1">
      <c r="A177" s="279"/>
      <c r="B177" s="261"/>
      <c r="C177" s="263"/>
      <c r="D177" s="244"/>
      <c r="E177" s="277" t="s">
        <v>296</v>
      </c>
      <c r="F177" s="271">
        <v>166</v>
      </c>
      <c r="G177" s="38"/>
      <c r="H177" s="38"/>
      <c r="I177" s="38"/>
      <c r="J177" s="42">
        <v>0</v>
      </c>
      <c r="K177" s="272"/>
      <c r="L177" s="272"/>
      <c r="M177" s="272"/>
      <c r="N177" s="272"/>
      <c r="O177" s="268">
        <f t="shared" si="43"/>
        <v>0</v>
      </c>
      <c r="P177" s="269"/>
      <c r="Q177" s="308"/>
      <c r="S177" s="178">
        <v>165</v>
      </c>
      <c r="T177" s="176"/>
      <c r="U177" s="176"/>
      <c r="V177" s="177"/>
      <c r="W177" s="177"/>
      <c r="X177" s="177">
        <f t="shared" si="45"/>
        <v>0</v>
      </c>
      <c r="AB177" s="175" t="e">
        <f>#REF!</f>
        <v>#REF!</v>
      </c>
    </row>
    <row r="178" spans="1:24" ht="36" customHeight="1">
      <c r="A178" s="280"/>
      <c r="B178" s="261"/>
      <c r="C178" s="263"/>
      <c r="D178" s="244"/>
      <c r="E178" s="277" t="s">
        <v>297</v>
      </c>
      <c r="F178" s="271">
        <v>167</v>
      </c>
      <c r="G178" s="38">
        <v>319</v>
      </c>
      <c r="H178" s="38">
        <v>390</v>
      </c>
      <c r="I178" s="38"/>
      <c r="J178" s="42">
        <v>390</v>
      </c>
      <c r="K178" s="272">
        <v>380</v>
      </c>
      <c r="L178" s="272">
        <v>380</v>
      </c>
      <c r="M178" s="272">
        <v>380</v>
      </c>
      <c r="N178" s="272">
        <v>380</v>
      </c>
      <c r="O178" s="268">
        <v>380</v>
      </c>
      <c r="P178" s="269">
        <f>O178/J178</f>
        <v>0.9743589743589743</v>
      </c>
      <c r="Q178" s="270">
        <f>J178/G178</f>
        <v>1.2225705329153604</v>
      </c>
      <c r="R178" s="218"/>
      <c r="S178" s="178">
        <v>166</v>
      </c>
      <c r="T178" s="176"/>
      <c r="U178" s="176"/>
      <c r="V178" s="177"/>
      <c r="W178" s="177">
        <v>380</v>
      </c>
      <c r="X178" s="177">
        <f t="shared" si="45"/>
        <v>380</v>
      </c>
    </row>
    <row r="179" spans="1:24" ht="15.75" customHeight="1">
      <c r="A179" s="280"/>
      <c r="B179" s="261"/>
      <c r="C179" s="263"/>
      <c r="D179" s="244"/>
      <c r="E179" s="244" t="s">
        <v>299</v>
      </c>
      <c r="F179" s="271">
        <v>168</v>
      </c>
      <c r="G179" s="38"/>
      <c r="H179" s="38"/>
      <c r="I179" s="38"/>
      <c r="J179" s="42">
        <v>0</v>
      </c>
      <c r="K179" s="272"/>
      <c r="L179" s="272"/>
      <c r="M179" s="272"/>
      <c r="N179" s="272"/>
      <c r="O179" s="268">
        <f t="shared" si="43"/>
        <v>0</v>
      </c>
      <c r="P179" s="269"/>
      <c r="Q179" s="308"/>
      <c r="S179" s="178">
        <v>167</v>
      </c>
      <c r="T179" s="177"/>
      <c r="U179" s="176"/>
      <c r="V179" s="177"/>
      <c r="W179" s="177"/>
      <c r="X179" s="177">
        <f t="shared" si="45"/>
        <v>0</v>
      </c>
    </row>
    <row r="180" spans="1:24" ht="12" customHeight="1">
      <c r="A180" s="280"/>
      <c r="B180" s="261"/>
      <c r="C180" s="263"/>
      <c r="D180" s="244"/>
      <c r="E180" s="244" t="s">
        <v>300</v>
      </c>
      <c r="F180" s="271">
        <v>169</v>
      </c>
      <c r="G180" s="38"/>
      <c r="H180" s="38"/>
      <c r="I180" s="38"/>
      <c r="J180" s="42">
        <v>0</v>
      </c>
      <c r="K180" s="272"/>
      <c r="L180" s="272"/>
      <c r="M180" s="272"/>
      <c r="N180" s="272"/>
      <c r="O180" s="268">
        <f t="shared" si="43"/>
        <v>0</v>
      </c>
      <c r="P180" s="269"/>
      <c r="Q180" s="308"/>
      <c r="S180" s="178">
        <v>168</v>
      </c>
      <c r="T180" s="177"/>
      <c r="U180" s="176"/>
      <c r="V180" s="177"/>
      <c r="W180" s="177"/>
      <c r="X180" s="177">
        <f t="shared" si="45"/>
        <v>0</v>
      </c>
    </row>
    <row r="181" spans="1:24" ht="16.5" customHeight="1">
      <c r="A181" s="280"/>
      <c r="B181" s="261"/>
      <c r="C181" s="263"/>
      <c r="D181" s="244"/>
      <c r="E181" s="244" t="s">
        <v>304</v>
      </c>
      <c r="F181" s="271">
        <v>170</v>
      </c>
      <c r="G181" s="38"/>
      <c r="H181" s="38"/>
      <c r="I181" s="38"/>
      <c r="J181" s="42"/>
      <c r="K181" s="272"/>
      <c r="L181" s="272"/>
      <c r="M181" s="272"/>
      <c r="N181" s="272"/>
      <c r="O181" s="268">
        <f t="shared" si="43"/>
        <v>0</v>
      </c>
      <c r="P181" s="269"/>
      <c r="Q181" s="308"/>
      <c r="S181" s="178">
        <v>169</v>
      </c>
      <c r="T181" s="177"/>
      <c r="U181" s="176"/>
      <c r="V181" s="177"/>
      <c r="W181" s="177"/>
      <c r="X181" s="177">
        <f t="shared" si="45"/>
        <v>0</v>
      </c>
    </row>
    <row r="182" spans="1:24" ht="45" customHeight="1">
      <c r="A182" s="294"/>
      <c r="B182" s="261">
        <v>9</v>
      </c>
      <c r="C182" s="263"/>
      <c r="D182" s="398" t="s">
        <v>339</v>
      </c>
      <c r="E182" s="399"/>
      <c r="F182" s="271">
        <v>171</v>
      </c>
      <c r="G182" s="38"/>
      <c r="H182" s="38"/>
      <c r="I182" s="38"/>
      <c r="J182" s="42"/>
      <c r="K182" s="272"/>
      <c r="L182" s="272"/>
      <c r="M182" s="272"/>
      <c r="N182" s="272"/>
      <c r="O182" s="268">
        <f t="shared" si="43"/>
        <v>0</v>
      </c>
      <c r="P182" s="269"/>
      <c r="Q182" s="308"/>
      <c r="S182" s="178">
        <v>170</v>
      </c>
      <c r="T182" s="176"/>
      <c r="U182" s="176"/>
      <c r="V182" s="177"/>
      <c r="W182" s="177"/>
      <c r="X182" s="177">
        <f t="shared" si="45"/>
        <v>0</v>
      </c>
    </row>
    <row r="183" spans="4:21" ht="15" customHeight="1">
      <c r="D183" s="309"/>
      <c r="E183" s="309"/>
      <c r="P183" s="310"/>
      <c r="U183" s="93"/>
    </row>
    <row r="184" spans="1:115" s="30" customFormat="1" ht="15">
      <c r="A184" s="311"/>
      <c r="B184" s="311"/>
      <c r="C184" s="49"/>
      <c r="D184" s="311"/>
      <c r="E184" s="32" t="s">
        <v>392</v>
      </c>
      <c r="F184" s="33"/>
      <c r="G184" s="312"/>
      <c r="H184" s="33"/>
      <c r="I184" s="29" t="s">
        <v>323</v>
      </c>
      <c r="J184" s="54"/>
      <c r="K184" s="251"/>
      <c r="L184" s="251"/>
      <c r="M184" s="251"/>
      <c r="N184" s="251"/>
      <c r="O184" s="313"/>
      <c r="P184" s="310"/>
      <c r="Q184" s="251"/>
      <c r="R184" s="29"/>
      <c r="S184" s="29"/>
      <c r="T184" s="67"/>
      <c r="U184" s="93"/>
      <c r="V184" s="67"/>
      <c r="W184" s="67"/>
      <c r="X184" s="67"/>
      <c r="Y184" s="29"/>
      <c r="Z184" s="67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</row>
    <row r="185" spans="1:115" s="30" customFormat="1" ht="15">
      <c r="A185" s="311"/>
      <c r="B185" s="311"/>
      <c r="C185" s="49"/>
      <c r="D185" s="311"/>
      <c r="E185" s="32" t="s">
        <v>393</v>
      </c>
      <c r="F185" s="33"/>
      <c r="G185" s="312"/>
      <c r="H185" s="33"/>
      <c r="I185" s="29" t="s">
        <v>395</v>
      </c>
      <c r="J185" s="54"/>
      <c r="K185" s="251"/>
      <c r="L185" s="251"/>
      <c r="M185" s="251"/>
      <c r="N185" s="251"/>
      <c r="O185" s="313"/>
      <c r="P185" s="232"/>
      <c r="Q185" s="251"/>
      <c r="R185" s="29"/>
      <c r="S185" s="29"/>
      <c r="T185" s="67"/>
      <c r="U185" s="93"/>
      <c r="V185" s="67"/>
      <c r="W185" s="67"/>
      <c r="X185" s="67"/>
      <c r="Y185" s="29"/>
      <c r="Z185" s="67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</row>
    <row r="186" ht="15">
      <c r="U186" s="93"/>
    </row>
    <row r="187" ht="15">
      <c r="U187" s="93"/>
    </row>
    <row r="188" ht="15">
      <c r="U188" s="93"/>
    </row>
    <row r="189" ht="15">
      <c r="U189" s="93"/>
    </row>
    <row r="190" ht="15">
      <c r="U190" s="93"/>
    </row>
    <row r="191" spans="1:26" ht="15">
      <c r="A191" s="34"/>
      <c r="B191" s="34"/>
      <c r="C191" s="34"/>
      <c r="D191" s="34"/>
      <c r="E191" s="34"/>
      <c r="F191" s="34"/>
      <c r="G191" s="34"/>
      <c r="I191" s="34"/>
      <c r="J191" s="34"/>
      <c r="K191" s="34"/>
      <c r="L191" s="34"/>
      <c r="M191" s="34"/>
      <c r="N191" s="34"/>
      <c r="O191" s="34"/>
      <c r="P191" s="34"/>
      <c r="Q191" s="34"/>
      <c r="T191" s="34"/>
      <c r="U191" s="93"/>
      <c r="V191" s="34"/>
      <c r="W191" s="34"/>
      <c r="X191" s="34"/>
      <c r="Z191" s="34"/>
    </row>
    <row r="192" spans="1:26" ht="15">
      <c r="A192" s="34"/>
      <c r="B192" s="34"/>
      <c r="C192" s="34"/>
      <c r="D192" s="34"/>
      <c r="E192" s="34"/>
      <c r="F192" s="34"/>
      <c r="G192" s="34"/>
      <c r="I192" s="34"/>
      <c r="J192" s="34"/>
      <c r="K192" s="34"/>
      <c r="L192" s="34"/>
      <c r="M192" s="34"/>
      <c r="N192" s="34"/>
      <c r="O192" s="34"/>
      <c r="P192" s="34"/>
      <c r="Q192" s="34"/>
      <c r="T192" s="34"/>
      <c r="U192" s="93"/>
      <c r="V192" s="34"/>
      <c r="W192" s="34"/>
      <c r="X192" s="34"/>
      <c r="Z192" s="34"/>
    </row>
    <row r="193" spans="1:26" ht="15">
      <c r="A193" s="34"/>
      <c r="B193" s="34"/>
      <c r="C193" s="34"/>
      <c r="D193" s="34"/>
      <c r="E193" s="34"/>
      <c r="F193" s="34"/>
      <c r="G193" s="34"/>
      <c r="I193" s="34"/>
      <c r="J193" s="34"/>
      <c r="K193" s="34"/>
      <c r="L193" s="34"/>
      <c r="M193" s="34"/>
      <c r="N193" s="34"/>
      <c r="O193" s="34"/>
      <c r="P193" s="34"/>
      <c r="Q193" s="34"/>
      <c r="T193" s="34"/>
      <c r="U193" s="93"/>
      <c r="V193" s="34"/>
      <c r="W193" s="34"/>
      <c r="X193" s="34"/>
      <c r="Z193" s="34"/>
    </row>
    <row r="194" spans="1:26" ht="15">
      <c r="A194" s="34"/>
      <c r="B194" s="34"/>
      <c r="C194" s="34"/>
      <c r="D194" s="34"/>
      <c r="E194" s="34"/>
      <c r="F194" s="34"/>
      <c r="G194" s="34"/>
      <c r="I194" s="34"/>
      <c r="J194" s="34"/>
      <c r="K194" s="34"/>
      <c r="L194" s="34"/>
      <c r="M194" s="34"/>
      <c r="N194" s="34"/>
      <c r="O194" s="34"/>
      <c r="P194" s="34"/>
      <c r="Q194" s="34"/>
      <c r="T194" s="34"/>
      <c r="U194" s="93"/>
      <c r="V194" s="34"/>
      <c r="W194" s="34"/>
      <c r="X194" s="34"/>
      <c r="Z194" s="34"/>
    </row>
    <row r="195" spans="1:26" ht="15">
      <c r="A195" s="34"/>
      <c r="B195" s="34"/>
      <c r="C195" s="34"/>
      <c r="D195" s="34"/>
      <c r="E195" s="34"/>
      <c r="F195" s="34"/>
      <c r="G195" s="34"/>
      <c r="I195" s="34"/>
      <c r="J195" s="34"/>
      <c r="K195" s="34"/>
      <c r="L195" s="34"/>
      <c r="M195" s="34"/>
      <c r="N195" s="34"/>
      <c r="O195" s="34"/>
      <c r="P195" s="34"/>
      <c r="Q195" s="34"/>
      <c r="T195" s="34"/>
      <c r="U195" s="93"/>
      <c r="V195" s="34"/>
      <c r="W195" s="34"/>
      <c r="X195" s="34"/>
      <c r="Z195" s="34"/>
    </row>
    <row r="196" spans="1:26" ht="15">
      <c r="A196" s="34"/>
      <c r="B196" s="34"/>
      <c r="C196" s="34"/>
      <c r="D196" s="34"/>
      <c r="E196" s="34"/>
      <c r="F196" s="34"/>
      <c r="G196" s="34"/>
      <c r="I196" s="34"/>
      <c r="J196" s="34"/>
      <c r="K196" s="34"/>
      <c r="L196" s="34"/>
      <c r="M196" s="34"/>
      <c r="N196" s="34"/>
      <c r="O196" s="34"/>
      <c r="P196" s="34"/>
      <c r="Q196" s="34"/>
      <c r="T196" s="34"/>
      <c r="U196" s="93"/>
      <c r="V196" s="34"/>
      <c r="W196" s="34"/>
      <c r="X196" s="34"/>
      <c r="Z196" s="34"/>
    </row>
    <row r="197" spans="1:26" ht="15">
      <c r="A197" s="34"/>
      <c r="B197" s="34"/>
      <c r="C197" s="34"/>
      <c r="D197" s="34"/>
      <c r="E197" s="34"/>
      <c r="F197" s="34"/>
      <c r="G197" s="34"/>
      <c r="I197" s="34"/>
      <c r="J197" s="34"/>
      <c r="K197" s="34"/>
      <c r="L197" s="34"/>
      <c r="M197" s="34"/>
      <c r="N197" s="34"/>
      <c r="O197" s="34"/>
      <c r="P197" s="34"/>
      <c r="Q197" s="34"/>
      <c r="T197" s="34"/>
      <c r="U197" s="93"/>
      <c r="V197" s="34"/>
      <c r="W197" s="34"/>
      <c r="X197" s="34"/>
      <c r="Z197" s="34"/>
    </row>
    <row r="198" spans="1:26" ht="15">
      <c r="A198" s="34"/>
      <c r="B198" s="34"/>
      <c r="C198" s="34"/>
      <c r="D198" s="34"/>
      <c r="E198" s="34"/>
      <c r="F198" s="34"/>
      <c r="G198" s="34"/>
      <c r="I198" s="34"/>
      <c r="J198" s="34"/>
      <c r="K198" s="34"/>
      <c r="L198" s="34"/>
      <c r="M198" s="34"/>
      <c r="N198" s="34"/>
      <c r="O198" s="34"/>
      <c r="P198" s="34"/>
      <c r="Q198" s="34"/>
      <c r="T198" s="34"/>
      <c r="U198" s="93"/>
      <c r="V198" s="34"/>
      <c r="W198" s="34"/>
      <c r="X198" s="34"/>
      <c r="Z198" s="34"/>
    </row>
    <row r="199" spans="1:26" ht="15">
      <c r="A199" s="34"/>
      <c r="B199" s="34"/>
      <c r="C199" s="34"/>
      <c r="D199" s="34"/>
      <c r="E199" s="34"/>
      <c r="F199" s="34"/>
      <c r="G199" s="34"/>
      <c r="I199" s="34"/>
      <c r="J199" s="34"/>
      <c r="K199" s="34"/>
      <c r="L199" s="34"/>
      <c r="M199" s="34"/>
      <c r="N199" s="34"/>
      <c r="O199" s="34"/>
      <c r="P199" s="34"/>
      <c r="Q199" s="34"/>
      <c r="T199" s="34"/>
      <c r="U199" s="93"/>
      <c r="V199" s="34"/>
      <c r="W199" s="34"/>
      <c r="X199" s="34"/>
      <c r="Z199" s="34"/>
    </row>
    <row r="200" spans="1:26" ht="15">
      <c r="A200" s="34"/>
      <c r="B200" s="34"/>
      <c r="C200" s="34"/>
      <c r="D200" s="34"/>
      <c r="E200" s="34"/>
      <c r="F200" s="34"/>
      <c r="G200" s="34"/>
      <c r="I200" s="34"/>
      <c r="J200" s="34"/>
      <c r="K200" s="34"/>
      <c r="L200" s="34"/>
      <c r="M200" s="34"/>
      <c r="N200" s="34"/>
      <c r="O200" s="34"/>
      <c r="P200" s="34"/>
      <c r="Q200" s="34"/>
      <c r="T200" s="34"/>
      <c r="U200" s="93"/>
      <c r="V200" s="34"/>
      <c r="W200" s="34"/>
      <c r="X200" s="34"/>
      <c r="Z200" s="34"/>
    </row>
    <row r="201" spans="1:26" ht="15">
      <c r="A201" s="34"/>
      <c r="B201" s="34"/>
      <c r="C201" s="34"/>
      <c r="D201" s="34"/>
      <c r="E201" s="34"/>
      <c r="F201" s="34"/>
      <c r="G201" s="34"/>
      <c r="I201" s="34"/>
      <c r="J201" s="34"/>
      <c r="K201" s="34"/>
      <c r="L201" s="34"/>
      <c r="M201" s="34"/>
      <c r="N201" s="34"/>
      <c r="O201" s="34"/>
      <c r="P201" s="34"/>
      <c r="Q201" s="34"/>
      <c r="T201" s="34"/>
      <c r="U201" s="93"/>
      <c r="V201" s="34"/>
      <c r="W201" s="34"/>
      <c r="X201" s="34"/>
      <c r="Z201" s="34"/>
    </row>
    <row r="202" spans="1:26" ht="15">
      <c r="A202" s="34"/>
      <c r="B202" s="34"/>
      <c r="C202" s="34"/>
      <c r="D202" s="34"/>
      <c r="E202" s="34"/>
      <c r="F202" s="34"/>
      <c r="G202" s="34"/>
      <c r="I202" s="34"/>
      <c r="J202" s="34"/>
      <c r="K202" s="34"/>
      <c r="L202" s="34"/>
      <c r="M202" s="34"/>
      <c r="N202" s="34"/>
      <c r="O202" s="34"/>
      <c r="P202" s="34"/>
      <c r="Q202" s="34"/>
      <c r="T202" s="34"/>
      <c r="U202" s="93"/>
      <c r="V202" s="34"/>
      <c r="W202" s="34"/>
      <c r="X202" s="34"/>
      <c r="Z202" s="34"/>
    </row>
    <row r="203" spans="1:26" ht="15">
      <c r="A203" s="34"/>
      <c r="B203" s="34"/>
      <c r="C203" s="34"/>
      <c r="D203" s="34"/>
      <c r="E203" s="34"/>
      <c r="F203" s="34"/>
      <c r="G203" s="34"/>
      <c r="I203" s="34"/>
      <c r="J203" s="34"/>
      <c r="K203" s="34"/>
      <c r="L203" s="34"/>
      <c r="M203" s="34"/>
      <c r="N203" s="34"/>
      <c r="O203" s="34"/>
      <c r="P203" s="34"/>
      <c r="Q203" s="34"/>
      <c r="T203" s="34"/>
      <c r="U203" s="93"/>
      <c r="V203" s="34"/>
      <c r="W203" s="34"/>
      <c r="X203" s="34"/>
      <c r="Z203" s="34"/>
    </row>
    <row r="204" spans="1:26" ht="15">
      <c r="A204" s="34"/>
      <c r="B204" s="34"/>
      <c r="C204" s="34"/>
      <c r="D204" s="34"/>
      <c r="E204" s="34"/>
      <c r="F204" s="34"/>
      <c r="G204" s="34"/>
      <c r="I204" s="34"/>
      <c r="J204" s="34"/>
      <c r="K204" s="34"/>
      <c r="L204" s="34"/>
      <c r="M204" s="34"/>
      <c r="N204" s="34"/>
      <c r="O204" s="34"/>
      <c r="P204" s="34"/>
      <c r="Q204" s="34"/>
      <c r="T204" s="34"/>
      <c r="U204" s="93"/>
      <c r="V204" s="34"/>
      <c r="W204" s="34"/>
      <c r="X204" s="34"/>
      <c r="Z204" s="34"/>
    </row>
    <row r="205" spans="1:26" ht="15">
      <c r="A205" s="34"/>
      <c r="B205" s="34"/>
      <c r="C205" s="34"/>
      <c r="D205" s="34"/>
      <c r="E205" s="34"/>
      <c r="F205" s="34"/>
      <c r="G205" s="34"/>
      <c r="I205" s="34"/>
      <c r="J205" s="34"/>
      <c r="K205" s="34"/>
      <c r="L205" s="34"/>
      <c r="M205" s="34"/>
      <c r="N205" s="34"/>
      <c r="O205" s="34"/>
      <c r="P205" s="34"/>
      <c r="Q205" s="34"/>
      <c r="T205" s="34"/>
      <c r="U205" s="93"/>
      <c r="V205" s="34"/>
      <c r="W205" s="34"/>
      <c r="X205" s="34"/>
      <c r="Z205" s="34"/>
    </row>
    <row r="206" spans="1:26" ht="15">
      <c r="A206" s="34"/>
      <c r="B206" s="34"/>
      <c r="C206" s="34"/>
      <c r="D206" s="34"/>
      <c r="E206" s="34"/>
      <c r="F206" s="34"/>
      <c r="G206" s="34"/>
      <c r="I206" s="34"/>
      <c r="J206" s="34"/>
      <c r="K206" s="34"/>
      <c r="L206" s="34"/>
      <c r="M206" s="34"/>
      <c r="N206" s="34"/>
      <c r="O206" s="34"/>
      <c r="P206" s="34"/>
      <c r="Q206" s="34"/>
      <c r="T206" s="34"/>
      <c r="U206" s="93"/>
      <c r="V206" s="34"/>
      <c r="W206" s="34"/>
      <c r="X206" s="34"/>
      <c r="Z206" s="34"/>
    </row>
    <row r="207" spans="1:26" ht="15">
      <c r="A207" s="34"/>
      <c r="B207" s="34"/>
      <c r="C207" s="34"/>
      <c r="D207" s="34"/>
      <c r="E207" s="34"/>
      <c r="F207" s="34"/>
      <c r="G207" s="34"/>
      <c r="I207" s="34"/>
      <c r="J207" s="34"/>
      <c r="K207" s="34"/>
      <c r="L207" s="34"/>
      <c r="M207" s="34"/>
      <c r="N207" s="34"/>
      <c r="O207" s="34"/>
      <c r="P207" s="34"/>
      <c r="Q207" s="34"/>
      <c r="T207" s="34"/>
      <c r="U207" s="93"/>
      <c r="V207" s="34"/>
      <c r="W207" s="34"/>
      <c r="X207" s="34"/>
      <c r="Z207" s="34"/>
    </row>
    <row r="208" spans="1:26" ht="15">
      <c r="A208" s="34"/>
      <c r="B208" s="34"/>
      <c r="C208" s="34"/>
      <c r="D208" s="34"/>
      <c r="E208" s="34"/>
      <c r="F208" s="34"/>
      <c r="G208" s="34"/>
      <c r="I208" s="34"/>
      <c r="J208" s="34"/>
      <c r="K208" s="34"/>
      <c r="L208" s="34"/>
      <c r="M208" s="34"/>
      <c r="N208" s="34"/>
      <c r="O208" s="34"/>
      <c r="P208" s="34"/>
      <c r="Q208" s="34"/>
      <c r="T208" s="34"/>
      <c r="U208" s="93"/>
      <c r="V208" s="34"/>
      <c r="W208" s="34"/>
      <c r="X208" s="34"/>
      <c r="Z208" s="34"/>
    </row>
    <row r="209" spans="1:26" ht="15">
      <c r="A209" s="34"/>
      <c r="B209" s="34"/>
      <c r="C209" s="34"/>
      <c r="D209" s="34"/>
      <c r="E209" s="34"/>
      <c r="F209" s="34"/>
      <c r="G209" s="34"/>
      <c r="I209" s="34"/>
      <c r="J209" s="34"/>
      <c r="K209" s="34"/>
      <c r="L209" s="34"/>
      <c r="M209" s="34"/>
      <c r="N209" s="34"/>
      <c r="O209" s="34"/>
      <c r="P209" s="34"/>
      <c r="Q209" s="34"/>
      <c r="T209" s="34"/>
      <c r="U209" s="93"/>
      <c r="V209" s="34"/>
      <c r="W209" s="34"/>
      <c r="X209" s="34"/>
      <c r="Z209" s="34"/>
    </row>
    <row r="210" spans="1:26" ht="15">
      <c r="A210" s="34"/>
      <c r="B210" s="34"/>
      <c r="C210" s="34"/>
      <c r="D210" s="34"/>
      <c r="E210" s="34"/>
      <c r="F210" s="34"/>
      <c r="G210" s="34"/>
      <c r="I210" s="34"/>
      <c r="J210" s="34"/>
      <c r="K210" s="34"/>
      <c r="L210" s="34"/>
      <c r="M210" s="34"/>
      <c r="N210" s="34"/>
      <c r="O210" s="34"/>
      <c r="P210" s="34"/>
      <c r="Q210" s="34"/>
      <c r="T210" s="34"/>
      <c r="U210" s="93"/>
      <c r="V210" s="34"/>
      <c r="W210" s="34"/>
      <c r="X210" s="34"/>
      <c r="Z210" s="34"/>
    </row>
    <row r="211" spans="1:26" ht="15">
      <c r="A211" s="34"/>
      <c r="B211" s="34"/>
      <c r="C211" s="34"/>
      <c r="D211" s="34"/>
      <c r="E211" s="34"/>
      <c r="F211" s="34"/>
      <c r="G211" s="34"/>
      <c r="I211" s="34"/>
      <c r="J211" s="34"/>
      <c r="K211" s="34"/>
      <c r="L211" s="34"/>
      <c r="M211" s="34"/>
      <c r="N211" s="34"/>
      <c r="O211" s="34"/>
      <c r="P211" s="34"/>
      <c r="Q211" s="34"/>
      <c r="T211" s="34"/>
      <c r="U211" s="93"/>
      <c r="V211" s="34"/>
      <c r="W211" s="34"/>
      <c r="X211" s="34"/>
      <c r="Z211" s="34"/>
    </row>
    <row r="212" spans="1:26" ht="15">
      <c r="A212" s="34"/>
      <c r="B212" s="34"/>
      <c r="C212" s="34"/>
      <c r="D212" s="34"/>
      <c r="E212" s="34"/>
      <c r="F212" s="34"/>
      <c r="G212" s="34"/>
      <c r="I212" s="34"/>
      <c r="J212" s="34"/>
      <c r="K212" s="34"/>
      <c r="L212" s="34"/>
      <c r="M212" s="34"/>
      <c r="N212" s="34"/>
      <c r="O212" s="34"/>
      <c r="P212" s="34"/>
      <c r="Q212" s="34"/>
      <c r="T212" s="34"/>
      <c r="U212" s="93"/>
      <c r="V212" s="34"/>
      <c r="W212" s="34"/>
      <c r="X212" s="34"/>
      <c r="Z212" s="34"/>
    </row>
    <row r="213" spans="1:26" ht="15">
      <c r="A213" s="34"/>
      <c r="B213" s="34"/>
      <c r="C213" s="34"/>
      <c r="D213" s="34"/>
      <c r="E213" s="34"/>
      <c r="F213" s="34"/>
      <c r="G213" s="34"/>
      <c r="I213" s="34"/>
      <c r="J213" s="34"/>
      <c r="K213" s="34"/>
      <c r="L213" s="34"/>
      <c r="M213" s="34"/>
      <c r="N213" s="34"/>
      <c r="O213" s="34"/>
      <c r="P213" s="34"/>
      <c r="Q213" s="34"/>
      <c r="T213" s="34"/>
      <c r="U213" s="93"/>
      <c r="V213" s="34"/>
      <c r="W213" s="34"/>
      <c r="X213" s="34"/>
      <c r="Z213" s="34"/>
    </row>
    <row r="214" spans="1:26" ht="15">
      <c r="A214" s="34"/>
      <c r="B214" s="34"/>
      <c r="C214" s="34"/>
      <c r="D214" s="34"/>
      <c r="E214" s="34"/>
      <c r="F214" s="34"/>
      <c r="G214" s="34"/>
      <c r="I214" s="34"/>
      <c r="J214" s="34"/>
      <c r="K214" s="34"/>
      <c r="L214" s="34"/>
      <c r="M214" s="34"/>
      <c r="N214" s="34"/>
      <c r="O214" s="34"/>
      <c r="P214" s="34"/>
      <c r="Q214" s="34"/>
      <c r="T214" s="34"/>
      <c r="U214" s="93"/>
      <c r="V214" s="34"/>
      <c r="W214" s="34"/>
      <c r="X214" s="34"/>
      <c r="Z214" s="34"/>
    </row>
    <row r="215" spans="1:26" ht="15">
      <c r="A215" s="34"/>
      <c r="B215" s="34"/>
      <c r="C215" s="34"/>
      <c r="D215" s="34"/>
      <c r="E215" s="34"/>
      <c r="F215" s="34"/>
      <c r="G215" s="34"/>
      <c r="I215" s="34"/>
      <c r="J215" s="34"/>
      <c r="K215" s="34"/>
      <c r="L215" s="34"/>
      <c r="M215" s="34"/>
      <c r="N215" s="34"/>
      <c r="O215" s="34"/>
      <c r="P215" s="34"/>
      <c r="Q215" s="34"/>
      <c r="T215" s="34"/>
      <c r="U215" s="93"/>
      <c r="V215" s="34"/>
      <c r="W215" s="34"/>
      <c r="X215" s="34"/>
      <c r="Z215" s="34"/>
    </row>
    <row r="216" spans="1:26" ht="15">
      <c r="A216" s="34"/>
      <c r="B216" s="34"/>
      <c r="C216" s="34"/>
      <c r="D216" s="34"/>
      <c r="E216" s="34"/>
      <c r="F216" s="34"/>
      <c r="G216" s="34"/>
      <c r="I216" s="34"/>
      <c r="J216" s="34"/>
      <c r="K216" s="34"/>
      <c r="L216" s="34"/>
      <c r="M216" s="34"/>
      <c r="N216" s="34"/>
      <c r="O216" s="34"/>
      <c r="P216" s="34"/>
      <c r="Q216" s="34"/>
      <c r="T216" s="34"/>
      <c r="U216" s="93"/>
      <c r="V216" s="34"/>
      <c r="W216" s="34"/>
      <c r="X216" s="34"/>
      <c r="Z216" s="34"/>
    </row>
    <row r="217" spans="1:26" ht="15">
      <c r="A217" s="34"/>
      <c r="B217" s="34"/>
      <c r="C217" s="34"/>
      <c r="D217" s="34"/>
      <c r="E217" s="34"/>
      <c r="F217" s="34"/>
      <c r="G217" s="34"/>
      <c r="I217" s="34"/>
      <c r="J217" s="34"/>
      <c r="K217" s="34"/>
      <c r="L217" s="34"/>
      <c r="M217" s="34"/>
      <c r="N217" s="34"/>
      <c r="O217" s="34"/>
      <c r="P217" s="34"/>
      <c r="Q217" s="34"/>
      <c r="T217" s="34"/>
      <c r="U217" s="93"/>
      <c r="V217" s="34"/>
      <c r="W217" s="34"/>
      <c r="X217" s="34"/>
      <c r="Z217" s="34"/>
    </row>
    <row r="218" spans="1:26" ht="15">
      <c r="A218" s="34"/>
      <c r="B218" s="34"/>
      <c r="C218" s="34"/>
      <c r="D218" s="34"/>
      <c r="E218" s="34"/>
      <c r="F218" s="34"/>
      <c r="G218" s="34"/>
      <c r="I218" s="34"/>
      <c r="J218" s="34"/>
      <c r="K218" s="34"/>
      <c r="L218" s="34"/>
      <c r="M218" s="34"/>
      <c r="N218" s="34"/>
      <c r="O218" s="34"/>
      <c r="P218" s="34"/>
      <c r="Q218" s="34"/>
      <c r="T218" s="34"/>
      <c r="U218" s="93"/>
      <c r="V218" s="34"/>
      <c r="W218" s="34"/>
      <c r="X218" s="34"/>
      <c r="Z218" s="34"/>
    </row>
    <row r="219" spans="1:26" ht="15">
      <c r="A219" s="34"/>
      <c r="B219" s="34"/>
      <c r="C219" s="34"/>
      <c r="D219" s="34"/>
      <c r="E219" s="34"/>
      <c r="F219" s="34"/>
      <c r="G219" s="34"/>
      <c r="I219" s="34"/>
      <c r="J219" s="34"/>
      <c r="K219" s="34"/>
      <c r="L219" s="34"/>
      <c r="M219" s="34"/>
      <c r="N219" s="34"/>
      <c r="O219" s="34"/>
      <c r="P219" s="34"/>
      <c r="Q219" s="34"/>
      <c r="T219" s="34"/>
      <c r="U219" s="93"/>
      <c r="V219" s="34"/>
      <c r="W219" s="34"/>
      <c r="X219" s="34"/>
      <c r="Z219" s="34"/>
    </row>
    <row r="220" spans="1:26" ht="15">
      <c r="A220" s="34"/>
      <c r="B220" s="34"/>
      <c r="C220" s="34"/>
      <c r="D220" s="34"/>
      <c r="E220" s="34"/>
      <c r="F220" s="34"/>
      <c r="G220" s="34"/>
      <c r="I220" s="34"/>
      <c r="J220" s="34"/>
      <c r="K220" s="34"/>
      <c r="L220" s="34"/>
      <c r="M220" s="34"/>
      <c r="N220" s="34"/>
      <c r="O220" s="34"/>
      <c r="P220" s="34"/>
      <c r="Q220" s="34"/>
      <c r="T220" s="34"/>
      <c r="U220" s="93"/>
      <c r="V220" s="34"/>
      <c r="W220" s="34"/>
      <c r="X220" s="34"/>
      <c r="Z220" s="34"/>
    </row>
    <row r="221" spans="1:26" ht="15">
      <c r="A221" s="34"/>
      <c r="B221" s="34"/>
      <c r="C221" s="34"/>
      <c r="D221" s="34"/>
      <c r="E221" s="34"/>
      <c r="F221" s="34"/>
      <c r="G221" s="34"/>
      <c r="I221" s="34"/>
      <c r="J221" s="34"/>
      <c r="K221" s="34"/>
      <c r="L221" s="34"/>
      <c r="M221" s="34"/>
      <c r="N221" s="34"/>
      <c r="O221" s="34"/>
      <c r="P221" s="34"/>
      <c r="Q221" s="34"/>
      <c r="T221" s="34"/>
      <c r="U221" s="93"/>
      <c r="V221" s="34"/>
      <c r="W221" s="34"/>
      <c r="X221" s="34"/>
      <c r="Z221" s="34"/>
    </row>
    <row r="222" spans="1:26" ht="15">
      <c r="A222" s="34"/>
      <c r="B222" s="34"/>
      <c r="C222" s="34"/>
      <c r="D222" s="34"/>
      <c r="E222" s="34"/>
      <c r="F222" s="34"/>
      <c r="G222" s="34"/>
      <c r="I222" s="34"/>
      <c r="J222" s="34"/>
      <c r="K222" s="34"/>
      <c r="L222" s="34"/>
      <c r="M222" s="34"/>
      <c r="N222" s="34"/>
      <c r="O222" s="34"/>
      <c r="P222" s="34"/>
      <c r="Q222" s="34"/>
      <c r="T222" s="34"/>
      <c r="U222" s="93"/>
      <c r="V222" s="34"/>
      <c r="W222" s="34"/>
      <c r="X222" s="34"/>
      <c r="Z222" s="34"/>
    </row>
    <row r="223" spans="1:26" ht="15">
      <c r="A223" s="34"/>
      <c r="B223" s="34"/>
      <c r="C223" s="34"/>
      <c r="D223" s="34"/>
      <c r="E223" s="34"/>
      <c r="F223" s="34"/>
      <c r="G223" s="34"/>
      <c r="I223" s="34"/>
      <c r="J223" s="34"/>
      <c r="K223" s="34"/>
      <c r="L223" s="34"/>
      <c r="M223" s="34"/>
      <c r="N223" s="34"/>
      <c r="O223" s="34"/>
      <c r="P223" s="34"/>
      <c r="Q223" s="34"/>
      <c r="T223" s="34"/>
      <c r="U223" s="93"/>
      <c r="V223" s="34"/>
      <c r="W223" s="34"/>
      <c r="X223" s="34"/>
      <c r="Z223" s="34"/>
    </row>
    <row r="224" spans="1:26" ht="15">
      <c r="A224" s="34"/>
      <c r="B224" s="34"/>
      <c r="C224" s="34"/>
      <c r="D224" s="34"/>
      <c r="E224" s="34"/>
      <c r="F224" s="34"/>
      <c r="G224" s="34"/>
      <c r="I224" s="34"/>
      <c r="J224" s="34"/>
      <c r="K224" s="34"/>
      <c r="L224" s="34"/>
      <c r="M224" s="34"/>
      <c r="N224" s="34"/>
      <c r="O224" s="34"/>
      <c r="P224" s="34"/>
      <c r="Q224" s="34"/>
      <c r="T224" s="34"/>
      <c r="U224" s="93"/>
      <c r="V224" s="34"/>
      <c r="W224" s="34"/>
      <c r="X224" s="34"/>
      <c r="Z224" s="34"/>
    </row>
    <row r="225" spans="1:26" ht="15">
      <c r="A225" s="34"/>
      <c r="B225" s="34"/>
      <c r="C225" s="34"/>
      <c r="D225" s="34"/>
      <c r="E225" s="34"/>
      <c r="F225" s="34"/>
      <c r="G225" s="34"/>
      <c r="I225" s="34"/>
      <c r="J225" s="34"/>
      <c r="K225" s="34"/>
      <c r="L225" s="34"/>
      <c r="M225" s="34"/>
      <c r="N225" s="34"/>
      <c r="O225" s="34"/>
      <c r="P225" s="34"/>
      <c r="Q225" s="34"/>
      <c r="T225" s="34"/>
      <c r="U225" s="93"/>
      <c r="V225" s="34"/>
      <c r="W225" s="34"/>
      <c r="X225" s="34"/>
      <c r="Z225" s="34"/>
    </row>
    <row r="226" spans="1:26" ht="15">
      <c r="A226" s="34"/>
      <c r="B226" s="34"/>
      <c r="C226" s="34"/>
      <c r="D226" s="34"/>
      <c r="E226" s="34"/>
      <c r="F226" s="34"/>
      <c r="G226" s="34"/>
      <c r="I226" s="34"/>
      <c r="J226" s="34"/>
      <c r="K226" s="34"/>
      <c r="L226" s="34"/>
      <c r="M226" s="34"/>
      <c r="N226" s="34"/>
      <c r="O226" s="34"/>
      <c r="P226" s="34"/>
      <c r="Q226" s="34"/>
      <c r="T226" s="34"/>
      <c r="U226" s="93"/>
      <c r="V226" s="34"/>
      <c r="W226" s="34"/>
      <c r="X226" s="34"/>
      <c r="Z226" s="34"/>
    </row>
    <row r="227" spans="1:26" ht="15">
      <c r="A227" s="34"/>
      <c r="B227" s="34"/>
      <c r="C227" s="34"/>
      <c r="D227" s="34"/>
      <c r="E227" s="34"/>
      <c r="F227" s="34"/>
      <c r="G227" s="34"/>
      <c r="I227" s="34"/>
      <c r="J227" s="34"/>
      <c r="K227" s="34"/>
      <c r="L227" s="34"/>
      <c r="M227" s="34"/>
      <c r="N227" s="34"/>
      <c r="O227" s="34"/>
      <c r="P227" s="34"/>
      <c r="Q227" s="34"/>
      <c r="T227" s="34"/>
      <c r="U227" s="93"/>
      <c r="V227" s="34"/>
      <c r="W227" s="34"/>
      <c r="X227" s="34"/>
      <c r="Z227" s="34"/>
    </row>
    <row r="228" spans="1:26" ht="15">
      <c r="A228" s="34"/>
      <c r="B228" s="34"/>
      <c r="C228" s="34"/>
      <c r="D228" s="34"/>
      <c r="E228" s="34"/>
      <c r="F228" s="34"/>
      <c r="G228" s="34"/>
      <c r="I228" s="34"/>
      <c r="J228" s="34"/>
      <c r="K228" s="34"/>
      <c r="L228" s="34"/>
      <c r="M228" s="34"/>
      <c r="N228" s="34"/>
      <c r="O228" s="34"/>
      <c r="P228" s="34"/>
      <c r="Q228" s="34"/>
      <c r="T228" s="34"/>
      <c r="U228" s="93"/>
      <c r="V228" s="34"/>
      <c r="W228" s="34"/>
      <c r="X228" s="34"/>
      <c r="Z228" s="34"/>
    </row>
    <row r="229" spans="1:26" ht="15">
      <c r="A229" s="34"/>
      <c r="B229" s="34"/>
      <c r="C229" s="34"/>
      <c r="D229" s="34"/>
      <c r="E229" s="34"/>
      <c r="F229" s="34"/>
      <c r="G229" s="34"/>
      <c r="I229" s="34"/>
      <c r="J229" s="34"/>
      <c r="K229" s="34"/>
      <c r="L229" s="34"/>
      <c r="M229" s="34"/>
      <c r="N229" s="34"/>
      <c r="O229" s="34"/>
      <c r="P229" s="34"/>
      <c r="Q229" s="34"/>
      <c r="T229" s="34"/>
      <c r="U229" s="93"/>
      <c r="V229" s="34"/>
      <c r="W229" s="34"/>
      <c r="X229" s="34"/>
      <c r="Z229" s="34"/>
    </row>
    <row r="230" spans="1:26" ht="15">
      <c r="A230" s="34"/>
      <c r="B230" s="34"/>
      <c r="C230" s="34"/>
      <c r="D230" s="34"/>
      <c r="E230" s="34"/>
      <c r="F230" s="34"/>
      <c r="G230" s="34"/>
      <c r="I230" s="34"/>
      <c r="J230" s="34"/>
      <c r="K230" s="34"/>
      <c r="L230" s="34"/>
      <c r="M230" s="34"/>
      <c r="N230" s="34"/>
      <c r="O230" s="34"/>
      <c r="P230" s="34"/>
      <c r="Q230" s="34"/>
      <c r="T230" s="34"/>
      <c r="U230" s="93"/>
      <c r="V230" s="34"/>
      <c r="W230" s="34"/>
      <c r="X230" s="34"/>
      <c r="Z230" s="34"/>
    </row>
    <row r="231" spans="1:26" ht="15">
      <c r="A231" s="34"/>
      <c r="B231" s="34"/>
      <c r="C231" s="34"/>
      <c r="D231" s="34"/>
      <c r="E231" s="34"/>
      <c r="F231" s="34"/>
      <c r="G231" s="34"/>
      <c r="I231" s="34"/>
      <c r="J231" s="34"/>
      <c r="K231" s="34"/>
      <c r="L231" s="34"/>
      <c r="M231" s="34"/>
      <c r="N231" s="34"/>
      <c r="O231" s="34"/>
      <c r="P231" s="34"/>
      <c r="Q231" s="34"/>
      <c r="T231" s="34"/>
      <c r="U231" s="93"/>
      <c r="V231" s="34"/>
      <c r="W231" s="34"/>
      <c r="X231" s="34"/>
      <c r="Z231" s="34"/>
    </row>
    <row r="232" spans="1:26" ht="15">
      <c r="A232" s="34"/>
      <c r="B232" s="34"/>
      <c r="C232" s="34"/>
      <c r="D232" s="34"/>
      <c r="E232" s="34"/>
      <c r="F232" s="34"/>
      <c r="G232" s="34"/>
      <c r="I232" s="34"/>
      <c r="J232" s="34"/>
      <c r="K232" s="34"/>
      <c r="L232" s="34"/>
      <c r="M232" s="34"/>
      <c r="N232" s="34"/>
      <c r="O232" s="34"/>
      <c r="P232" s="34"/>
      <c r="Q232" s="34"/>
      <c r="T232" s="34"/>
      <c r="U232" s="93"/>
      <c r="V232" s="34"/>
      <c r="W232" s="34"/>
      <c r="X232" s="34"/>
      <c r="Z232" s="34"/>
    </row>
    <row r="233" spans="1:26" ht="15">
      <c r="A233" s="34"/>
      <c r="B233" s="34"/>
      <c r="C233" s="34"/>
      <c r="D233" s="34"/>
      <c r="E233" s="34"/>
      <c r="F233" s="34"/>
      <c r="G233" s="34"/>
      <c r="I233" s="34"/>
      <c r="J233" s="34"/>
      <c r="K233" s="34"/>
      <c r="L233" s="34"/>
      <c r="M233" s="34"/>
      <c r="N233" s="34"/>
      <c r="O233" s="34"/>
      <c r="P233" s="34"/>
      <c r="Q233" s="34"/>
      <c r="T233" s="34"/>
      <c r="U233" s="93"/>
      <c r="V233" s="34"/>
      <c r="W233" s="34"/>
      <c r="X233" s="34"/>
      <c r="Z233" s="34"/>
    </row>
    <row r="234" spans="1:26" ht="15">
      <c r="A234" s="34"/>
      <c r="B234" s="34"/>
      <c r="C234" s="34"/>
      <c r="D234" s="34"/>
      <c r="E234" s="34"/>
      <c r="F234" s="34"/>
      <c r="G234" s="34"/>
      <c r="I234" s="34"/>
      <c r="J234" s="34"/>
      <c r="K234" s="34"/>
      <c r="L234" s="34"/>
      <c r="M234" s="34"/>
      <c r="N234" s="34"/>
      <c r="O234" s="34"/>
      <c r="P234" s="34"/>
      <c r="Q234" s="34"/>
      <c r="T234" s="34"/>
      <c r="U234" s="93"/>
      <c r="V234" s="34"/>
      <c r="W234" s="34"/>
      <c r="X234" s="34"/>
      <c r="Z234" s="34"/>
    </row>
    <row r="235" spans="1:26" ht="15">
      <c r="A235" s="34"/>
      <c r="B235" s="34"/>
      <c r="C235" s="34"/>
      <c r="D235" s="34"/>
      <c r="E235" s="34"/>
      <c r="F235" s="34"/>
      <c r="G235" s="34"/>
      <c r="I235" s="34"/>
      <c r="J235" s="34"/>
      <c r="K235" s="34"/>
      <c r="L235" s="34"/>
      <c r="M235" s="34"/>
      <c r="N235" s="34"/>
      <c r="O235" s="34"/>
      <c r="P235" s="34"/>
      <c r="Q235" s="34"/>
      <c r="T235" s="34"/>
      <c r="U235" s="93"/>
      <c r="V235" s="34"/>
      <c r="W235" s="34"/>
      <c r="X235" s="34"/>
      <c r="Z235" s="34"/>
    </row>
    <row r="236" spans="1:26" ht="15">
      <c r="A236" s="34"/>
      <c r="B236" s="34"/>
      <c r="C236" s="34"/>
      <c r="D236" s="34"/>
      <c r="E236" s="34"/>
      <c r="F236" s="34"/>
      <c r="G236" s="34"/>
      <c r="I236" s="34"/>
      <c r="J236" s="34"/>
      <c r="K236" s="34"/>
      <c r="L236" s="34"/>
      <c r="M236" s="34"/>
      <c r="N236" s="34"/>
      <c r="O236" s="34"/>
      <c r="P236" s="34"/>
      <c r="Q236" s="34"/>
      <c r="T236" s="34"/>
      <c r="U236" s="93"/>
      <c r="V236" s="34"/>
      <c r="W236" s="34"/>
      <c r="X236" s="34"/>
      <c r="Z236" s="34"/>
    </row>
    <row r="237" spans="1:26" ht="15">
      <c r="A237" s="34"/>
      <c r="B237" s="34"/>
      <c r="C237" s="34"/>
      <c r="D237" s="34"/>
      <c r="E237" s="34"/>
      <c r="F237" s="34"/>
      <c r="G237" s="34"/>
      <c r="I237" s="34"/>
      <c r="J237" s="34"/>
      <c r="K237" s="34"/>
      <c r="L237" s="34"/>
      <c r="M237" s="34"/>
      <c r="N237" s="34"/>
      <c r="O237" s="34"/>
      <c r="P237" s="34"/>
      <c r="Q237" s="34"/>
      <c r="T237" s="34"/>
      <c r="U237" s="93"/>
      <c r="V237" s="34"/>
      <c r="W237" s="34"/>
      <c r="X237" s="34"/>
      <c r="Z237" s="34"/>
    </row>
    <row r="238" spans="1:26" ht="15">
      <c r="A238" s="34"/>
      <c r="B238" s="34"/>
      <c r="C238" s="34"/>
      <c r="D238" s="34"/>
      <c r="E238" s="34"/>
      <c r="F238" s="34"/>
      <c r="G238" s="34"/>
      <c r="I238" s="34"/>
      <c r="J238" s="34"/>
      <c r="K238" s="34"/>
      <c r="L238" s="34"/>
      <c r="M238" s="34"/>
      <c r="N238" s="34"/>
      <c r="O238" s="34"/>
      <c r="P238" s="34"/>
      <c r="Q238" s="34"/>
      <c r="T238" s="34"/>
      <c r="U238" s="93"/>
      <c r="V238" s="34"/>
      <c r="W238" s="34"/>
      <c r="X238" s="34"/>
      <c r="Z238" s="34"/>
    </row>
    <row r="239" spans="1:26" ht="15">
      <c r="A239" s="34"/>
      <c r="B239" s="34"/>
      <c r="C239" s="34"/>
      <c r="D239" s="34"/>
      <c r="E239" s="34"/>
      <c r="F239" s="34"/>
      <c r="G239" s="34"/>
      <c r="I239" s="34"/>
      <c r="J239" s="34"/>
      <c r="K239" s="34"/>
      <c r="L239" s="34"/>
      <c r="M239" s="34"/>
      <c r="N239" s="34"/>
      <c r="O239" s="34"/>
      <c r="P239" s="34"/>
      <c r="Q239" s="34"/>
      <c r="T239" s="34"/>
      <c r="U239" s="93"/>
      <c r="V239" s="34"/>
      <c r="W239" s="34"/>
      <c r="X239" s="34"/>
      <c r="Z239" s="34"/>
    </row>
    <row r="240" spans="1:26" ht="15">
      <c r="A240" s="34"/>
      <c r="B240" s="34"/>
      <c r="C240" s="34"/>
      <c r="D240" s="34"/>
      <c r="E240" s="34"/>
      <c r="F240" s="34"/>
      <c r="G240" s="34"/>
      <c r="I240" s="34"/>
      <c r="J240" s="34"/>
      <c r="K240" s="34"/>
      <c r="L240" s="34"/>
      <c r="M240" s="34"/>
      <c r="N240" s="34"/>
      <c r="O240" s="34"/>
      <c r="P240" s="34"/>
      <c r="Q240" s="34"/>
      <c r="T240" s="34"/>
      <c r="U240" s="93"/>
      <c r="V240" s="34"/>
      <c r="W240" s="34"/>
      <c r="X240" s="34"/>
      <c r="Z240" s="34"/>
    </row>
    <row r="241" spans="1:26" ht="15">
      <c r="A241" s="34"/>
      <c r="B241" s="34"/>
      <c r="C241" s="34"/>
      <c r="D241" s="34"/>
      <c r="E241" s="34"/>
      <c r="F241" s="34"/>
      <c r="G241" s="34"/>
      <c r="I241" s="34"/>
      <c r="J241" s="34"/>
      <c r="K241" s="34"/>
      <c r="L241" s="34"/>
      <c r="M241" s="34"/>
      <c r="N241" s="34"/>
      <c r="O241" s="34"/>
      <c r="P241" s="34"/>
      <c r="Q241" s="34"/>
      <c r="T241" s="34"/>
      <c r="U241" s="93"/>
      <c r="V241" s="34"/>
      <c r="W241" s="34"/>
      <c r="X241" s="34"/>
      <c r="Z241" s="34"/>
    </row>
    <row r="242" spans="1:26" ht="15">
      <c r="A242" s="34"/>
      <c r="B242" s="34"/>
      <c r="C242" s="34"/>
      <c r="D242" s="34"/>
      <c r="E242" s="34"/>
      <c r="F242" s="34"/>
      <c r="G242" s="34"/>
      <c r="I242" s="34"/>
      <c r="J242" s="34"/>
      <c r="K242" s="34"/>
      <c r="L242" s="34"/>
      <c r="M242" s="34"/>
      <c r="N242" s="34"/>
      <c r="O242" s="34"/>
      <c r="P242" s="34"/>
      <c r="Q242" s="34"/>
      <c r="T242" s="34"/>
      <c r="U242" s="93"/>
      <c r="V242" s="34"/>
      <c r="W242" s="34"/>
      <c r="X242" s="34"/>
      <c r="Z242" s="34"/>
    </row>
    <row r="243" spans="1:26" ht="15">
      <c r="A243" s="34"/>
      <c r="B243" s="34"/>
      <c r="C243" s="34"/>
      <c r="D243" s="34"/>
      <c r="E243" s="34"/>
      <c r="F243" s="34"/>
      <c r="G243" s="34"/>
      <c r="I243" s="34"/>
      <c r="J243" s="34"/>
      <c r="K243" s="34"/>
      <c r="L243" s="34"/>
      <c r="M243" s="34"/>
      <c r="N243" s="34"/>
      <c r="O243" s="34"/>
      <c r="P243" s="34"/>
      <c r="Q243" s="34"/>
      <c r="T243" s="34"/>
      <c r="U243" s="93"/>
      <c r="V243" s="34"/>
      <c r="W243" s="34"/>
      <c r="X243" s="34"/>
      <c r="Z243" s="34"/>
    </row>
    <row r="244" spans="1:26" ht="15">
      <c r="A244" s="34"/>
      <c r="B244" s="34"/>
      <c r="C244" s="34"/>
      <c r="D244" s="34"/>
      <c r="E244" s="34"/>
      <c r="F244" s="34"/>
      <c r="G244" s="34"/>
      <c r="I244" s="34"/>
      <c r="J244" s="34"/>
      <c r="K244" s="34"/>
      <c r="L244" s="34"/>
      <c r="M244" s="34"/>
      <c r="N244" s="34"/>
      <c r="O244" s="34"/>
      <c r="P244" s="34"/>
      <c r="Q244" s="34"/>
      <c r="T244" s="34"/>
      <c r="U244" s="93"/>
      <c r="V244" s="34"/>
      <c r="W244" s="34"/>
      <c r="X244" s="34"/>
      <c r="Z244" s="34"/>
    </row>
    <row r="245" spans="1:26" ht="15">
      <c r="A245" s="34"/>
      <c r="B245" s="34"/>
      <c r="C245" s="34"/>
      <c r="D245" s="34"/>
      <c r="E245" s="34"/>
      <c r="F245" s="34"/>
      <c r="G245" s="34"/>
      <c r="I245" s="34"/>
      <c r="J245" s="34"/>
      <c r="K245" s="34"/>
      <c r="L245" s="34"/>
      <c r="M245" s="34"/>
      <c r="N245" s="34"/>
      <c r="O245" s="34"/>
      <c r="P245" s="34"/>
      <c r="Q245" s="34"/>
      <c r="T245" s="34"/>
      <c r="U245" s="93"/>
      <c r="V245" s="34"/>
      <c r="W245" s="34"/>
      <c r="X245" s="34"/>
      <c r="Z245" s="34"/>
    </row>
    <row r="246" spans="1:26" ht="15">
      <c r="A246" s="34"/>
      <c r="B246" s="34"/>
      <c r="C246" s="34"/>
      <c r="D246" s="34"/>
      <c r="E246" s="34"/>
      <c r="F246" s="34"/>
      <c r="G246" s="34"/>
      <c r="I246" s="34"/>
      <c r="J246" s="34"/>
      <c r="K246" s="34"/>
      <c r="L246" s="34"/>
      <c r="M246" s="34"/>
      <c r="N246" s="34"/>
      <c r="O246" s="34"/>
      <c r="P246" s="34"/>
      <c r="Q246" s="34"/>
      <c r="T246" s="34"/>
      <c r="U246" s="93"/>
      <c r="V246" s="34"/>
      <c r="W246" s="34"/>
      <c r="X246" s="34"/>
      <c r="Z246" s="34"/>
    </row>
    <row r="247" spans="1:26" ht="15">
      <c r="A247" s="34"/>
      <c r="B247" s="34"/>
      <c r="C247" s="34"/>
      <c r="D247" s="34"/>
      <c r="E247" s="34"/>
      <c r="F247" s="34"/>
      <c r="G247" s="34"/>
      <c r="I247" s="34"/>
      <c r="J247" s="34"/>
      <c r="K247" s="34"/>
      <c r="L247" s="34"/>
      <c r="M247" s="34"/>
      <c r="N247" s="34"/>
      <c r="O247" s="34"/>
      <c r="P247" s="34"/>
      <c r="Q247" s="34"/>
      <c r="T247" s="34"/>
      <c r="U247" s="93"/>
      <c r="V247" s="34"/>
      <c r="W247" s="34"/>
      <c r="X247" s="34"/>
      <c r="Z247" s="34"/>
    </row>
    <row r="248" spans="1:26" ht="15">
      <c r="A248" s="34"/>
      <c r="B248" s="34"/>
      <c r="C248" s="34"/>
      <c r="D248" s="34"/>
      <c r="E248" s="34"/>
      <c r="F248" s="34"/>
      <c r="G248" s="34"/>
      <c r="I248" s="34"/>
      <c r="J248" s="34"/>
      <c r="K248" s="34"/>
      <c r="L248" s="34"/>
      <c r="M248" s="34"/>
      <c r="N248" s="34"/>
      <c r="O248" s="34"/>
      <c r="P248" s="34"/>
      <c r="Q248" s="34"/>
      <c r="T248" s="34"/>
      <c r="U248" s="93"/>
      <c r="V248" s="34"/>
      <c r="W248" s="34"/>
      <c r="X248" s="34"/>
      <c r="Z248" s="34"/>
    </row>
    <row r="249" spans="1:26" ht="15">
      <c r="A249" s="34"/>
      <c r="B249" s="34"/>
      <c r="C249" s="34"/>
      <c r="D249" s="34"/>
      <c r="E249" s="34"/>
      <c r="F249" s="34"/>
      <c r="G249" s="34"/>
      <c r="I249" s="34"/>
      <c r="J249" s="34"/>
      <c r="K249" s="34"/>
      <c r="L249" s="34"/>
      <c r="M249" s="34"/>
      <c r="N249" s="34"/>
      <c r="O249" s="34"/>
      <c r="P249" s="34"/>
      <c r="Q249" s="34"/>
      <c r="T249" s="34"/>
      <c r="U249" s="93"/>
      <c r="V249" s="34"/>
      <c r="W249" s="34"/>
      <c r="X249" s="34"/>
      <c r="Z249" s="34"/>
    </row>
    <row r="250" spans="1:26" ht="15">
      <c r="A250" s="34"/>
      <c r="B250" s="34"/>
      <c r="C250" s="34"/>
      <c r="D250" s="34"/>
      <c r="E250" s="34"/>
      <c r="F250" s="34"/>
      <c r="G250" s="34"/>
      <c r="I250" s="34"/>
      <c r="J250" s="34"/>
      <c r="K250" s="34"/>
      <c r="L250" s="34"/>
      <c r="M250" s="34"/>
      <c r="N250" s="34"/>
      <c r="O250" s="34"/>
      <c r="P250" s="34"/>
      <c r="Q250" s="34"/>
      <c r="T250" s="34"/>
      <c r="U250" s="93"/>
      <c r="V250" s="34"/>
      <c r="W250" s="34"/>
      <c r="X250" s="34"/>
      <c r="Z250" s="34"/>
    </row>
    <row r="251" spans="1:26" ht="15">
      <c r="A251" s="34"/>
      <c r="B251" s="34"/>
      <c r="C251" s="34"/>
      <c r="D251" s="34"/>
      <c r="E251" s="34"/>
      <c r="F251" s="34"/>
      <c r="G251" s="34"/>
      <c r="I251" s="34"/>
      <c r="J251" s="34"/>
      <c r="K251" s="34"/>
      <c r="L251" s="34"/>
      <c r="M251" s="34"/>
      <c r="N251" s="34"/>
      <c r="O251" s="34"/>
      <c r="P251" s="34"/>
      <c r="Q251" s="34"/>
      <c r="T251" s="34"/>
      <c r="U251" s="93"/>
      <c r="V251" s="34"/>
      <c r="W251" s="34"/>
      <c r="X251" s="34"/>
      <c r="Z251" s="34"/>
    </row>
    <row r="252" spans="1:26" ht="15">
      <c r="A252" s="34"/>
      <c r="B252" s="34"/>
      <c r="C252" s="34"/>
      <c r="D252" s="34"/>
      <c r="E252" s="34"/>
      <c r="F252" s="34"/>
      <c r="G252" s="34"/>
      <c r="I252" s="34"/>
      <c r="J252" s="34"/>
      <c r="K252" s="34"/>
      <c r="L252" s="34"/>
      <c r="M252" s="34"/>
      <c r="N252" s="34"/>
      <c r="O252" s="34"/>
      <c r="P252" s="34"/>
      <c r="Q252" s="34"/>
      <c r="T252" s="34"/>
      <c r="U252" s="93"/>
      <c r="V252" s="34"/>
      <c r="W252" s="34"/>
      <c r="X252" s="34"/>
      <c r="Z252" s="34"/>
    </row>
    <row r="253" spans="1:26" ht="15">
      <c r="A253" s="34"/>
      <c r="B253" s="34"/>
      <c r="C253" s="34"/>
      <c r="D253" s="34"/>
      <c r="E253" s="34"/>
      <c r="F253" s="34"/>
      <c r="G253" s="34"/>
      <c r="I253" s="34"/>
      <c r="J253" s="34"/>
      <c r="K253" s="34"/>
      <c r="L253" s="34"/>
      <c r="M253" s="34"/>
      <c r="N253" s="34"/>
      <c r="O253" s="34"/>
      <c r="P253" s="34"/>
      <c r="Q253" s="34"/>
      <c r="T253" s="34"/>
      <c r="U253" s="93"/>
      <c r="V253" s="34"/>
      <c r="W253" s="34"/>
      <c r="X253" s="34"/>
      <c r="Z253" s="34"/>
    </row>
    <row r="254" spans="1:26" ht="15">
      <c r="A254" s="34"/>
      <c r="B254" s="34"/>
      <c r="C254" s="34"/>
      <c r="D254" s="34"/>
      <c r="E254" s="34"/>
      <c r="F254" s="34"/>
      <c r="G254" s="34"/>
      <c r="I254" s="34"/>
      <c r="J254" s="34"/>
      <c r="K254" s="34"/>
      <c r="L254" s="34"/>
      <c r="M254" s="34"/>
      <c r="N254" s="34"/>
      <c r="O254" s="34"/>
      <c r="P254" s="34"/>
      <c r="Q254" s="34"/>
      <c r="T254" s="34"/>
      <c r="U254" s="93"/>
      <c r="V254" s="34"/>
      <c r="W254" s="34"/>
      <c r="X254" s="34"/>
      <c r="Z254" s="34"/>
    </row>
    <row r="745" ht="3.75" customHeight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39" customHeight="1" hidden="1"/>
    <row r="758" ht="15" hidden="1"/>
    <row r="759" ht="15" hidden="1"/>
    <row r="760" ht="15" hidden="1"/>
    <row r="761" ht="15" hidden="1"/>
    <row r="762" ht="15" hidden="1"/>
    <row r="763" ht="15" hidden="1"/>
  </sheetData>
  <sheetProtection/>
  <mergeCells count="132">
    <mergeCell ref="D168:E168"/>
    <mergeCell ref="D169:E169"/>
    <mergeCell ref="D170:E170"/>
    <mergeCell ref="D175:E175"/>
    <mergeCell ref="D176:E176"/>
    <mergeCell ref="D182:E182"/>
    <mergeCell ref="D159:E159"/>
    <mergeCell ref="D160:E160"/>
    <mergeCell ref="D161:E161"/>
    <mergeCell ref="D162:E162"/>
    <mergeCell ref="A163:A174"/>
    <mergeCell ref="D163:E163"/>
    <mergeCell ref="D164:E164"/>
    <mergeCell ref="D165:E165"/>
    <mergeCell ref="D166:E166"/>
    <mergeCell ref="D167:E167"/>
    <mergeCell ref="D153:E153"/>
    <mergeCell ref="D154:E154"/>
    <mergeCell ref="D155:E155"/>
    <mergeCell ref="D156:E156"/>
    <mergeCell ref="D157:E157"/>
    <mergeCell ref="D158:E158"/>
    <mergeCell ref="B142:B148"/>
    <mergeCell ref="D142:E142"/>
    <mergeCell ref="D145:E145"/>
    <mergeCell ref="D148:E148"/>
    <mergeCell ref="D149:E149"/>
    <mergeCell ref="D150:E150"/>
    <mergeCell ref="D128:E128"/>
    <mergeCell ref="D129:E129"/>
    <mergeCell ref="D130:E130"/>
    <mergeCell ref="D131:E131"/>
    <mergeCell ref="D132:E132"/>
    <mergeCell ref="D141:E141"/>
    <mergeCell ref="D122:E122"/>
    <mergeCell ref="D123:E123"/>
    <mergeCell ref="C124:E124"/>
    <mergeCell ref="D125:E125"/>
    <mergeCell ref="D126:E126"/>
    <mergeCell ref="D127:E127"/>
    <mergeCell ref="D112:E112"/>
    <mergeCell ref="D113:E113"/>
    <mergeCell ref="D114:E114"/>
    <mergeCell ref="C115:C121"/>
    <mergeCell ref="D115:E115"/>
    <mergeCell ref="D118:E118"/>
    <mergeCell ref="D121:E121"/>
    <mergeCell ref="D106:E106"/>
    <mergeCell ref="D107:E107"/>
    <mergeCell ref="D108:E108"/>
    <mergeCell ref="D109:E109"/>
    <mergeCell ref="D110:E110"/>
    <mergeCell ref="D111:E111"/>
    <mergeCell ref="C99:C101"/>
    <mergeCell ref="D99:E99"/>
    <mergeCell ref="D100:E100"/>
    <mergeCell ref="D101:E101"/>
    <mergeCell ref="D102:E102"/>
    <mergeCell ref="D103:E103"/>
    <mergeCell ref="D93:E93"/>
    <mergeCell ref="D94:E94"/>
    <mergeCell ref="D95:E95"/>
    <mergeCell ref="C96:E96"/>
    <mergeCell ref="D97:E97"/>
    <mergeCell ref="D98:E98"/>
    <mergeCell ref="D79:E79"/>
    <mergeCell ref="D88:E88"/>
    <mergeCell ref="C89:E89"/>
    <mergeCell ref="D90:E90"/>
    <mergeCell ref="D91:E91"/>
    <mergeCell ref="D92:E92"/>
    <mergeCell ref="D73:E73"/>
    <mergeCell ref="D74:E74"/>
    <mergeCell ref="D75:E75"/>
    <mergeCell ref="D76:E76"/>
    <mergeCell ref="D77:E77"/>
    <mergeCell ref="D78:E78"/>
    <mergeCell ref="D56:E56"/>
    <mergeCell ref="D57:E57"/>
    <mergeCell ref="D58:E58"/>
    <mergeCell ref="D60:E60"/>
    <mergeCell ref="D67:E67"/>
    <mergeCell ref="D72:E72"/>
    <mergeCell ref="D48:E48"/>
    <mergeCell ref="D49:E49"/>
    <mergeCell ref="D50:E50"/>
    <mergeCell ref="D51:E51"/>
    <mergeCell ref="D52:E52"/>
    <mergeCell ref="D55:E55"/>
    <mergeCell ref="D38:E38"/>
    <mergeCell ref="B39:E39"/>
    <mergeCell ref="A40:A149"/>
    <mergeCell ref="C40:E40"/>
    <mergeCell ref="B41:B132"/>
    <mergeCell ref="C41:E41"/>
    <mergeCell ref="D42:E42"/>
    <mergeCell ref="D43:E43"/>
    <mergeCell ref="D44:E44"/>
    <mergeCell ref="D47:E47"/>
    <mergeCell ref="D32:E32"/>
    <mergeCell ref="B33:B37"/>
    <mergeCell ref="D33:E33"/>
    <mergeCell ref="D34:E34"/>
    <mergeCell ref="D35:E35"/>
    <mergeCell ref="D36:E36"/>
    <mergeCell ref="D37:E37"/>
    <mergeCell ref="A12:A38"/>
    <mergeCell ref="D12:E12"/>
    <mergeCell ref="B13:B23"/>
    <mergeCell ref="D13:E13"/>
    <mergeCell ref="D18:E18"/>
    <mergeCell ref="D19:E19"/>
    <mergeCell ref="C20:C21"/>
    <mergeCell ref="D22:E22"/>
    <mergeCell ref="D23:E23"/>
    <mergeCell ref="D24:E24"/>
    <mergeCell ref="O8:O9"/>
    <mergeCell ref="P8:P9"/>
    <mergeCell ref="Q8:Q9"/>
    <mergeCell ref="B10:C10"/>
    <mergeCell ref="D10:E10"/>
    <mergeCell ref="D11:E11"/>
    <mergeCell ref="A5:P5"/>
    <mergeCell ref="A7:C9"/>
    <mergeCell ref="D7:E9"/>
    <mergeCell ref="F7:F9"/>
    <mergeCell ref="G7:G9"/>
    <mergeCell ref="H7:J7"/>
    <mergeCell ref="K7:O7"/>
    <mergeCell ref="H8:I8"/>
    <mergeCell ref="J8:J9"/>
    <mergeCell ref="K8:N8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Statia15</cp:lastModifiedBy>
  <cp:lastPrinted>2019-03-18T10:24:23Z</cp:lastPrinted>
  <dcterms:created xsi:type="dcterms:W3CDTF">2011-11-22T11:53:52Z</dcterms:created>
  <dcterms:modified xsi:type="dcterms:W3CDTF">2019-03-21T12:20:11Z</dcterms:modified>
  <cp:category/>
  <cp:version/>
  <cp:contentType/>
  <cp:contentStatus/>
</cp:coreProperties>
</file>