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6" windowHeight="12156" activeTab="2"/>
  </bookViews>
  <sheets>
    <sheet name="Anexa 1" sheetId="1" r:id="rId1"/>
    <sheet name="Anexa 2" sheetId="2" r:id="rId2"/>
    <sheet name="Anexa3" sheetId="3" r:id="rId3"/>
  </sheets>
  <definedNames/>
  <calcPr fullCalcOnLoad="1"/>
</workbook>
</file>

<file path=xl/sharedStrings.xml><?xml version="1.0" encoding="utf-8"?>
<sst xmlns="http://schemas.openxmlformats.org/spreadsheetml/2006/main" count="736" uniqueCount="466">
  <si>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</si>
  <si>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</si>
  <si>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</si>
  <si>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</si>
  <si>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</si>
  <si>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</si>
  <si>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</si>
  <si>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</si>
  <si>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</si>
  <si>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</si>
  <si>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</si>
  <si>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</si>
  <si>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</si>
  <si>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</si>
  <si>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</si>
  <si>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</si>
  <si>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</si>
  <si>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</si>
  <si>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</si>
  <si>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</si>
  <si>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</si>
  <si>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</si>
  <si>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</si>
  <si>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</si>
  <si>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</si>
  <si>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</si>
  <si>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</si>
  <si>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</si>
  <si>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</si>
  <si>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</si>
  <si>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</si>
  <si>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</si>
  <si>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</si>
  <si>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</si>
  <si>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</si>
  <si>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</si>
  <si>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</si>
  <si>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</si>
  <si>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</si>
  <si>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</si>
  <si>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</si>
  <si>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</si>
  <si>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</si>
  <si>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</si>
  <si>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</si>
  <si>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</si>
  <si>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</si>
  <si>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</si>
  <si>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</si>
  <si>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</si>
  <si>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</si>
  <si>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</si>
  <si>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</si>
  <si>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</si>
  <si>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</si>
  <si>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</si>
  <si>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</si>
  <si>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</si>
  <si>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</si>
  <si>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</si>
  <si>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</si>
  <si>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</si>
  <si>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</si>
  <si>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</si>
  <si>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</si>
  <si>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</si>
  <si>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</si>
  <si>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</si>
  <si>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</si>
  <si>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</si>
  <si>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</si>
  <si>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</si>
  <si>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</si>
  <si>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</si>
  <si>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</si>
  <si>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</si>
  <si>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</si>
  <si>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</si>
  <si>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</si>
  <si>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</si>
  <si>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</si>
  <si>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</si>
  <si>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</si>
  <si>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</si>
  <si>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</si>
  <si>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</si>
  <si>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</si>
  <si>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</si>
  <si>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</si>
  <si>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</si>
  <si>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</si>
  <si>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</si>
  <si>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</si>
  <si>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</si>
  <si>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</si>
  <si>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</si>
  <si>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</si>
  <si>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</si>
  <si>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</si>
  <si>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</si>
  <si>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</si>
  <si>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</si>
  <si>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</si>
  <si>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</si>
  <si>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</si>
  <si>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</si>
  <si>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</si>
  <si>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</si>
  <si>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</si>
  <si>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</si>
  <si>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</si>
  <si>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</si>
  <si>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</si>
  <si>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</si>
  <si>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</si>
  <si>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</si>
  <si>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</si>
  <si>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</si>
  <si>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</si>
  <si>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</si>
  <si>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</si>
  <si>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</si>
  <si>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</si>
  <si>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</si>
  <si>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</si>
  <si>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</si>
  <si>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</si>
  <si>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</si>
  <si>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</si>
  <si>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</si>
  <si>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</si>
  <si>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</si>
  <si>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</si>
  <si>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</si>
  <si>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</si>
  <si>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</si>
  <si>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</si>
  <si>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</si>
  <si>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</si>
  <si>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</si>
  <si>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</si>
  <si>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</si>
  <si>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</si>
  <si>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</si>
  <si>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</si>
  <si>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</si>
  <si>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</si>
  <si>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</si>
  <si>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</si>
  <si>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</si>
  <si>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</si>
  <si>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</si>
  <si>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</si>
  <si>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</si>
  <si>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</si>
  <si>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</si>
  <si>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</si>
  <si>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</si>
  <si>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</si>
  <si>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</si>
  <si>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</si>
  <si>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</si>
  <si>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</si>
  <si>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</si>
  <si>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</si>
  <si>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</si>
  <si>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</si>
  <si>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</si>
  <si>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</si>
  <si>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</si>
  <si>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</si>
  <si>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</si>
  <si>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</si>
  <si>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</si>
  <si>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</si>
  <si>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</si>
  <si>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</si>
  <si>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</si>
  <si>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</si>
  <si>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</si>
  <si>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</si>
  <si>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</si>
  <si>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</si>
  <si>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</si>
  <si>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</si>
  <si>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</si>
  <si>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</si>
  <si>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</si>
  <si>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</si>
  <si>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</si>
  <si>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</si>
  <si>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</si>
  <si>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</si>
  <si>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</si>
  <si>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</si>
  <si>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</si>
  <si>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</si>
  <si>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</si>
  <si>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</si>
  <si>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</si>
  <si>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</si>
  <si>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</si>
  <si>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</si>
  <si>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</si>
  <si>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</si>
  <si>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</si>
  <si>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</si>
  <si>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</si>
  <si>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</si>
  <si>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</si>
  <si>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</si>
  <si>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</si>
  <si>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</si>
  <si>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</si>
  <si>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</si>
  <si>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</si>
  <si>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</si>
  <si>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</si>
  <si>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</si>
  <si>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</si>
  <si>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</si>
  <si>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</si>
  <si>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</si>
  <si>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</si>
  <si>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</si>
  <si>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</si>
  <si>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</si>
  <si>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</si>
  <si>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</si>
  <si>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</si>
  <si>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</si>
  <si>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</si>
  <si>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</si>
  <si>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</si>
  <si>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</si>
  <si>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</si>
  <si>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</si>
  <si>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</si>
  <si>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</si>
  <si>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</si>
  <si>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</si>
  <si>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</si>
  <si>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</si>
  <si>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</si>
  <si>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</si>
  <si>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</si>
  <si>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</si>
  <si>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</si>
  <si>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</si>
  <si>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</si>
  <si>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</si>
  <si>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</si>
  <si>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</si>
  <si>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</si>
  <si>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</si>
  <si>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</si>
  <si>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</si>
  <si>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</si>
  <si>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</si>
  <si>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</si>
  <si>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</si>
  <si>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</si>
  <si>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</si>
  <si>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</si>
  <si>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</si>
  <si>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</si>
  <si>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</si>
  <si>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</si>
  <si>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</si>
  <si>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</si>
  <si>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</si>
  <si>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</si>
  <si>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</si>
  <si>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</si>
  <si>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</si>
  <si>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</si>
  <si>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</si>
  <si>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</si>
  <si>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</si>
  <si>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</si>
  <si>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</si>
  <si>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</si>
  <si>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</si>
  <si>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</si>
  <si>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</si>
  <si>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</si>
  <si>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</si>
  <si>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</si>
  <si>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</si>
  <si>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</si>
  <si>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</si>
  <si>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</si>
  <si>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</si>
  <si>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</si>
  <si>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</si>
  <si>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</si>
  <si>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</si>
  <si>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</si>
  <si>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</si>
  <si>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</si>
  <si>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</si>
  <si>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</si>
  <si>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</si>
  <si>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</si>
  <si>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</si>
  <si>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</si>
  <si>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</si>
  <si>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</si>
  <si>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</si>
  <si>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</si>
  <si>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</si>
  <si>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</si>
  <si>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</si>
  <si>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</si>
  <si>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</si>
  <si>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</si>
  <si>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</si>
  <si>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</si>
  <si>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</si>
  <si>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</si>
  <si>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</si>
  <si>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</si>
  <si>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</si>
  <si>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</si>
  <si>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</si>
  <si>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</si>
  <si>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</si>
  <si>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</si>
  <si>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</si>
  <si>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</si>
  <si>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</si>
  <si>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</si>
  <si>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</si>
  <si>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</si>
  <si>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</si>
  <si>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56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</si>
  <si>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</si>
  <si>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</si>
  <si>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</si>
  <si>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</si>
  <si>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</si>
  <si>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</si>
  <si>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</si>
  <si>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</si>
  <si>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</si>
  <si>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</si>
  <si>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</si>
  <si>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</si>
  <si>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</si>
  <si>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</si>
  <si>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</si>
  <si>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</si>
  <si>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</si>
  <si>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</si>
  <si>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</si>
  <si>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</si>
  <si>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</si>
  <si>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</si>
  <si>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</si>
  <si>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424300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</si>
  <si>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</si>
  <si>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</si>
  <si>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</si>
  <si>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</si>
  <si>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</si>
  <si>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</si>
  <si>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</si>
  <si>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</si>
  <si>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</si>
  <si>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</si>
  <si>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</si>
  <si>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</si>
  <si>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</si>
  <si>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</si>
  <si>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</si>
  <si>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</si>
  <si>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</si>
  <si>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</si>
  <si>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</si>
  <si>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</si>
  <si>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</si>
  <si>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</si>
  <si>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</si>
  <si>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</si>
  <si>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</si>
  <si>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</si>
  <si>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</si>
  <si>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</si>
  <si>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</si>
  <si>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</si>
  <si>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</si>
  <si>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</si>
  <si>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</si>
  <si>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</si>
  <si>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</si>
  <si>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</si>
  <si>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</si>
  <si>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</si>
  <si>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>300208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</si>
  <si>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</si>
  <si>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</si>
  <si>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</si>
  <si>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</si>
  <si>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</si>
  <si>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</si>
  <si>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</si>
  <si>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</si>
  <si>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</si>
  <si>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</si>
  <si>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</si>
  <si>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</si>
  <si>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</si>
  <si>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</si>
  <si>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</si>
  <si>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</si>
  <si>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</si>
  <si>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</si>
  <si>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</si>
  <si>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</si>
  <si>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</si>
  <si>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</si>
  <si>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</si>
  <si>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</si>
  <si>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</si>
  <si>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</si>
  <si>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430230</t>
  </si>
  <si>
    <t>Sume primite de la bugetul județului pentru plata drepturilor de care beneficiază copiii cu cerințe educaționale speciale integrați în învățământul de masă</t>
  </si>
  <si>
    <t>Venituri din dividende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</si>
  <si>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</si>
  <si>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</si>
  <si>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</si>
  <si>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35020102</t>
  </si>
  <si>
    <t>420205</t>
  </si>
  <si>
    <t>Planuri și regulamente de urbanism</t>
  </si>
  <si>
    <t>PROIECTE CU FINANTARE DIN FONDURI NERAMBURSABILE CADRUL FINANCIAR 2014-2018</t>
  </si>
  <si>
    <t>Sume primite de instituțiile publice și activitățile fiananțate integral sau par'ial din venituri proprii]n cadrul programului FEGA implementate de APIA</t>
  </si>
  <si>
    <t>4208</t>
  </si>
  <si>
    <t>SUBVENTII DE LA BUGETUL DE STAT -Cofinanțare publică acordată în cadrul mecanismului SEE</t>
  </si>
  <si>
    <t>Prevederi trimestriale</t>
  </si>
  <si>
    <t xml:space="preserve">TITLUL VII ALTE TRANSFERURI                 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</si>
  <si>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</si>
  <si>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</si>
  <si>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</si>
  <si>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</si>
  <si>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</si>
  <si>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</si>
  <si>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</si>
  <si>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Prevederi     bugetare        anuale</t>
  </si>
  <si>
    <t>Sume utilizate de administrațiile locale din excedentul anului precedent pentru sec'țiunea de dezvoltare</t>
  </si>
  <si>
    <t>40101502</t>
  </si>
  <si>
    <t>Prevederi  bugetare     anuale</t>
  </si>
  <si>
    <t>Prevederi   bugetare    anuale</t>
  </si>
  <si>
    <t>Execuție la 30.09.2017</t>
  </si>
  <si>
    <t>420265</t>
  </si>
  <si>
    <t>Finantarea Programului National de Dezvoltare Locala</t>
  </si>
  <si>
    <t>540205</t>
  </si>
  <si>
    <t>540210</t>
  </si>
  <si>
    <t>Fond de rezerva bugetara la dispozitia autoritatilor locale</t>
  </si>
  <si>
    <t>Servicii publice comunitare de evidenta a persoanelor</t>
  </si>
  <si>
    <t xml:space="preserve"> VENITURI </t>
  </si>
  <si>
    <t>I VENITURI CURENTE</t>
  </si>
  <si>
    <t>000110</t>
  </si>
  <si>
    <t>DIRECTOR ECONOMIC</t>
  </si>
  <si>
    <t>NĂZNEAN ANA</t>
  </si>
  <si>
    <t xml:space="preserve">     CĂTANĂ CLAUDIA</t>
  </si>
  <si>
    <t>SEF SERVICIU BUGET CONTABILITATE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</si>
</sst>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_l_e_i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6" fillId="2" borderId="14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3" fontId="7" fillId="0" borderId="15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5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left" vertical="top"/>
    </xf>
    <xf numFmtId="4" fontId="16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3" fillId="0" borderId="12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5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view="pageLayout" workbookViewId="0" topLeftCell="A1">
      <selection activeCell="C279" sqref="C279"/>
    </sheetView>
  </sheetViews>
  <sheetFormatPr defaultColWidth="9.140625" defaultRowHeight="15"/>
  <cols>
    <col min="1" max="1" width="57.28125" style="96" customWidth="1"/>
    <col min="2" max="2" width="13.7109375" style="92" customWidth="1"/>
    <col min="3" max="3" width="15.8515625" style="93" customWidth="1"/>
    <col min="4" max="4" width="16.00390625" style="93" customWidth="1"/>
    <col min="5" max="5" width="15.421875" style="93" customWidth="1"/>
    <col min="6" max="6" width="11.7109375" style="96" bestFit="1" customWidth="1"/>
    <col min="7" max="7" width="12.28125" style="96" bestFit="1" customWidth="1"/>
    <col min="8" max="16384" width="9.140625" style="96" customWidth="1"/>
  </cols>
  <sheetData>
    <row r="1" spans="1:6" ht="15.75">
      <c r="A1" s="91" t="s">
        <v>252</v>
      </c>
      <c r="E1" s="94" t="s">
        <v>334</v>
      </c>
      <c r="F1" s="95"/>
    </row>
    <row r="2" ht="15.75">
      <c r="A2" s="91" t="s">
        <v>253</v>
      </c>
    </row>
    <row r="3" ht="15.75">
      <c r="A3" s="91" t="s">
        <v>413</v>
      </c>
    </row>
    <row r="5" spans="1:5" ht="15">
      <c r="A5" s="156" t="s">
        <v>278</v>
      </c>
      <c r="B5" s="156"/>
      <c r="C5" s="156"/>
      <c r="D5" s="156"/>
      <c r="E5" s="156"/>
    </row>
    <row r="6" spans="1:5" ht="15">
      <c r="A6" s="157">
        <v>43008</v>
      </c>
      <c r="B6" s="158"/>
      <c r="C6" s="158"/>
      <c r="D6" s="158"/>
      <c r="E6" s="158"/>
    </row>
    <row r="7" spans="2:5" ht="12.75">
      <c r="B7" s="97"/>
      <c r="E7" s="3" t="s">
        <v>424</v>
      </c>
    </row>
    <row r="8" ht="12.75">
      <c r="E8" s="148" t="s">
        <v>255</v>
      </c>
    </row>
    <row r="9" ht="6.75" customHeight="1"/>
    <row r="10" spans="1:6" ht="12.75" customHeight="1">
      <c r="A10" s="159" t="s">
        <v>256</v>
      </c>
      <c r="B10" s="160" t="s">
        <v>251</v>
      </c>
      <c r="C10" s="161" t="s">
        <v>447</v>
      </c>
      <c r="D10" s="162" t="s">
        <v>438</v>
      </c>
      <c r="E10" s="164" t="s">
        <v>452</v>
      </c>
      <c r="F10" s="152" t="s">
        <v>422</v>
      </c>
    </row>
    <row r="11" spans="1:6" ht="32.25" customHeight="1">
      <c r="A11" s="159"/>
      <c r="B11" s="160"/>
      <c r="C11" s="161"/>
      <c r="D11" s="163"/>
      <c r="E11" s="165"/>
      <c r="F11" s="153"/>
    </row>
    <row r="12" spans="1:6" ht="13.5">
      <c r="A12" s="98"/>
      <c r="B12" s="99"/>
      <c r="C12" s="100">
        <v>1</v>
      </c>
      <c r="D12" s="101">
        <v>2</v>
      </c>
      <c r="E12" s="102">
        <v>3</v>
      </c>
      <c r="F12" s="103" t="s">
        <v>423</v>
      </c>
    </row>
    <row r="13" spans="1:7" s="109" customFormat="1" ht="13.5">
      <c r="A13" s="104" t="s">
        <v>0</v>
      </c>
      <c r="B13" s="105" t="s">
        <v>60</v>
      </c>
      <c r="C13" s="106">
        <f>C14+C90+C98+C106+C110</f>
        <v>504710697</v>
      </c>
      <c r="D13" s="106">
        <f>D14+D90+D98+D106+D110</f>
        <v>410645000</v>
      </c>
      <c r="E13" s="106">
        <f>E14+E90+E98+E106+E110</f>
        <v>296929691</v>
      </c>
      <c r="F13" s="107">
        <f>E13/D13*100</f>
        <v>72.30812283115586</v>
      </c>
      <c r="G13" s="108"/>
    </row>
    <row r="14" spans="1:6" s="109" customFormat="1" ht="13.5">
      <c r="A14" s="104" t="s">
        <v>1</v>
      </c>
      <c r="B14" s="105" t="s">
        <v>61</v>
      </c>
      <c r="C14" s="106">
        <f>C15+C57</f>
        <v>479759760</v>
      </c>
      <c r="D14" s="106">
        <f>D15+D57</f>
        <v>389575000</v>
      </c>
      <c r="E14" s="106">
        <f>E15+E57</f>
        <v>294398186</v>
      </c>
      <c r="F14" s="107">
        <f aca="true" t="shared" si="0" ref="F14:F76">E14/D14*100</f>
        <v>75.56906526342809</v>
      </c>
    </row>
    <row r="15" spans="1:6" s="109" customFormat="1" ht="13.5">
      <c r="A15" s="104" t="s">
        <v>2</v>
      </c>
      <c r="B15" s="105" t="s">
        <v>62</v>
      </c>
      <c r="C15" s="106">
        <f>C17+C19+C21+C25+C28+C39+C43+C45+C48+C55</f>
        <v>444924830</v>
      </c>
      <c r="D15" s="106">
        <f>D17+D19+D21+D25+D28+D39+D43+D45+D48+D55</f>
        <v>359463000</v>
      </c>
      <c r="E15" s="106">
        <f>E17+E19+E21+E25+E28+E39+E43+E45+E48+E55</f>
        <v>275944165</v>
      </c>
      <c r="F15" s="107">
        <f t="shared" si="0"/>
        <v>76.7656657291571</v>
      </c>
    </row>
    <row r="16" spans="1:6" ht="26.25">
      <c r="A16" s="110" t="s">
        <v>279</v>
      </c>
      <c r="B16" s="111" t="s">
        <v>63</v>
      </c>
      <c r="C16" s="112">
        <f>C17+C19+C21</f>
        <v>168980589</v>
      </c>
      <c r="D16" s="112">
        <f>D17+D19+D21</f>
        <v>128552000</v>
      </c>
      <c r="E16" s="112">
        <f>E17+E19+E21</f>
        <v>112272942</v>
      </c>
      <c r="F16" s="113">
        <f t="shared" si="0"/>
        <v>87.33659686352604</v>
      </c>
    </row>
    <row r="17" spans="1:6" ht="13.5">
      <c r="A17" s="104" t="s">
        <v>377</v>
      </c>
      <c r="B17" s="105" t="s">
        <v>379</v>
      </c>
      <c r="C17" s="106">
        <f>C18</f>
        <v>164000</v>
      </c>
      <c r="D17" s="106">
        <f>D18</f>
        <v>131000</v>
      </c>
      <c r="E17" s="114">
        <f>E18</f>
        <v>163000</v>
      </c>
      <c r="F17" s="107">
        <f t="shared" si="0"/>
        <v>124.42748091603053</v>
      </c>
    </row>
    <row r="18" spans="1:6" ht="12.75">
      <c r="A18" s="110" t="s">
        <v>378</v>
      </c>
      <c r="B18" s="111" t="s">
        <v>380</v>
      </c>
      <c r="C18" s="112">
        <v>164000</v>
      </c>
      <c r="D18" s="112">
        <v>131000</v>
      </c>
      <c r="E18" s="115">
        <v>163000</v>
      </c>
      <c r="F18" s="113">
        <f t="shared" si="0"/>
        <v>124.42748091603053</v>
      </c>
    </row>
    <row r="19" spans="1:6" s="109" customFormat="1" ht="13.5">
      <c r="A19" s="104" t="s">
        <v>280</v>
      </c>
      <c r="B19" s="105" t="s">
        <v>64</v>
      </c>
      <c r="C19" s="106">
        <f>C20</f>
        <v>3392589</v>
      </c>
      <c r="D19" s="106">
        <f>D20</f>
        <v>2714000</v>
      </c>
      <c r="E19" s="114">
        <f>E20</f>
        <v>1478725</v>
      </c>
      <c r="F19" s="107">
        <f t="shared" si="0"/>
        <v>54.48507737656595</v>
      </c>
    </row>
    <row r="20" spans="1:6" ht="26.25">
      <c r="A20" s="110" t="s">
        <v>3</v>
      </c>
      <c r="B20" s="111" t="s">
        <v>65</v>
      </c>
      <c r="C20" s="112">
        <v>3392589</v>
      </c>
      <c r="D20" s="112">
        <v>2714000</v>
      </c>
      <c r="E20" s="115">
        <v>1478725</v>
      </c>
      <c r="F20" s="113">
        <f t="shared" si="0"/>
        <v>54.48507737656595</v>
      </c>
    </row>
    <row r="21" spans="1:6" s="109" customFormat="1" ht="13.5">
      <c r="A21" s="104" t="s">
        <v>281</v>
      </c>
      <c r="B21" s="105" t="s">
        <v>66</v>
      </c>
      <c r="C21" s="106">
        <f>C22+C23</f>
        <v>165424000</v>
      </c>
      <c r="D21" s="106">
        <f>D22+D23</f>
        <v>125707000</v>
      </c>
      <c r="E21" s="114">
        <f>E22+E23</f>
        <v>110631217</v>
      </c>
      <c r="F21" s="107">
        <f t="shared" si="0"/>
        <v>88.00720484937196</v>
      </c>
    </row>
    <row r="22" spans="1:6" ht="12.75">
      <c r="A22" s="110" t="s">
        <v>4</v>
      </c>
      <c r="B22" s="111" t="s">
        <v>67</v>
      </c>
      <c r="C22" s="112">
        <v>164250000</v>
      </c>
      <c r="D22" s="112">
        <v>124826000</v>
      </c>
      <c r="E22" s="115">
        <v>109834274</v>
      </c>
      <c r="F22" s="113">
        <f t="shared" si="0"/>
        <v>87.98990114239021</v>
      </c>
    </row>
    <row r="23" spans="1:6" ht="26.25">
      <c r="A23" s="110" t="s">
        <v>5</v>
      </c>
      <c r="B23" s="111" t="s">
        <v>68</v>
      </c>
      <c r="C23" s="112">
        <v>1174000</v>
      </c>
      <c r="D23" s="112">
        <v>881000</v>
      </c>
      <c r="E23" s="115">
        <v>796943</v>
      </c>
      <c r="F23" s="113">
        <f t="shared" si="0"/>
        <v>90.45891032917139</v>
      </c>
    </row>
    <row r="24" spans="1:6" ht="27" hidden="1">
      <c r="A24" s="104" t="s">
        <v>282</v>
      </c>
      <c r="B24" s="105" t="s">
        <v>69</v>
      </c>
      <c r="C24" s="106">
        <f aca="true" t="shared" si="1" ref="C24:E25">C25</f>
        <v>0</v>
      </c>
      <c r="D24" s="106">
        <f t="shared" si="1"/>
        <v>0</v>
      </c>
      <c r="E24" s="114">
        <f t="shared" si="1"/>
        <v>0</v>
      </c>
      <c r="F24" s="107"/>
    </row>
    <row r="25" spans="1:6" s="109" customFormat="1" ht="27" hidden="1">
      <c r="A25" s="104" t="s">
        <v>283</v>
      </c>
      <c r="B25" s="105" t="s">
        <v>70</v>
      </c>
      <c r="C25" s="106">
        <f t="shared" si="1"/>
        <v>0</v>
      </c>
      <c r="D25" s="106">
        <f t="shared" si="1"/>
        <v>0</v>
      </c>
      <c r="E25" s="114">
        <f t="shared" si="1"/>
        <v>0</v>
      </c>
      <c r="F25" s="107"/>
    </row>
    <row r="26" spans="1:6" ht="13.5" hidden="1">
      <c r="A26" s="110" t="s">
        <v>6</v>
      </c>
      <c r="B26" s="111" t="s">
        <v>71</v>
      </c>
      <c r="C26" s="112"/>
      <c r="D26" s="112"/>
      <c r="E26" s="115"/>
      <c r="F26" s="107"/>
    </row>
    <row r="27" spans="1:6" ht="13.5" hidden="1">
      <c r="A27" s="110" t="s">
        <v>284</v>
      </c>
      <c r="B27" s="111" t="s">
        <v>72</v>
      </c>
      <c r="C27" s="112"/>
      <c r="D27" s="112"/>
      <c r="E27" s="115"/>
      <c r="F27" s="107"/>
    </row>
    <row r="28" spans="1:6" s="109" customFormat="1" ht="13.5">
      <c r="A28" s="104" t="s">
        <v>285</v>
      </c>
      <c r="B28" s="105" t="s">
        <v>73</v>
      </c>
      <c r="C28" s="106">
        <f>C29+C32+C36+C37</f>
        <v>106448183</v>
      </c>
      <c r="D28" s="106">
        <f>D29+D32+D36+D37</f>
        <v>97902000</v>
      </c>
      <c r="E28" s="114">
        <f>E29+E32+E36+E37</f>
        <v>46236866</v>
      </c>
      <c r="F28" s="107">
        <f t="shared" si="0"/>
        <v>47.2277032134175</v>
      </c>
    </row>
    <row r="29" spans="1:6" ht="12.75">
      <c r="A29" s="110" t="s">
        <v>286</v>
      </c>
      <c r="B29" s="111" t="s">
        <v>74</v>
      </c>
      <c r="C29" s="112">
        <f>C30+C31</f>
        <v>95340683</v>
      </c>
      <c r="D29" s="112">
        <f>D30+D31</f>
        <v>88545000</v>
      </c>
      <c r="E29" s="112">
        <f>E30+E31</f>
        <v>38708034</v>
      </c>
      <c r="F29" s="113">
        <f t="shared" si="0"/>
        <v>43.71566322209046</v>
      </c>
    </row>
    <row r="30" spans="1:6" ht="12.75">
      <c r="A30" s="110" t="s">
        <v>7</v>
      </c>
      <c r="B30" s="111" t="s">
        <v>75</v>
      </c>
      <c r="C30" s="112">
        <v>12447535</v>
      </c>
      <c r="D30" s="112">
        <v>10481000</v>
      </c>
      <c r="E30" s="115">
        <v>8733184</v>
      </c>
      <c r="F30" s="113">
        <f t="shared" si="0"/>
        <v>83.32395763763</v>
      </c>
    </row>
    <row r="31" spans="1:6" ht="12.75">
      <c r="A31" s="110" t="s">
        <v>8</v>
      </c>
      <c r="B31" s="111" t="s">
        <v>76</v>
      </c>
      <c r="C31" s="112">
        <v>82893148</v>
      </c>
      <c r="D31" s="112">
        <v>78064000</v>
      </c>
      <c r="E31" s="115">
        <v>29974850</v>
      </c>
      <c r="F31" s="113">
        <f t="shared" si="0"/>
        <v>38.39778899364624</v>
      </c>
    </row>
    <row r="32" spans="1:6" ht="12.75">
      <c r="A32" s="110" t="s">
        <v>287</v>
      </c>
      <c r="B32" s="111" t="s">
        <v>77</v>
      </c>
      <c r="C32" s="112">
        <f>C33+C34+C35</f>
        <v>8560772</v>
      </c>
      <c r="D32" s="112">
        <f>D33+D34+D35</f>
        <v>7262000</v>
      </c>
      <c r="E32" s="112">
        <f>E33+E34+E35</f>
        <v>5614187</v>
      </c>
      <c r="F32" s="113">
        <f t="shared" si="0"/>
        <v>77.30910217570917</v>
      </c>
    </row>
    <row r="33" spans="1:6" ht="12.75">
      <c r="A33" s="110" t="s">
        <v>9</v>
      </c>
      <c r="B33" s="111" t="s">
        <v>78</v>
      </c>
      <c r="C33" s="112">
        <v>5050000</v>
      </c>
      <c r="D33" s="112">
        <v>4353000</v>
      </c>
      <c r="E33" s="115">
        <v>3039511</v>
      </c>
      <c r="F33" s="113">
        <f t="shared" si="0"/>
        <v>69.82566046404777</v>
      </c>
    </row>
    <row r="34" spans="1:6" ht="12.75">
      <c r="A34" s="110" t="s">
        <v>10</v>
      </c>
      <c r="B34" s="111" t="s">
        <v>79</v>
      </c>
      <c r="C34" s="112">
        <v>3400000</v>
      </c>
      <c r="D34" s="112">
        <v>2810000</v>
      </c>
      <c r="E34" s="115">
        <v>2513592</v>
      </c>
      <c r="F34" s="113">
        <f t="shared" si="0"/>
        <v>89.45167259786477</v>
      </c>
    </row>
    <row r="35" spans="1:6" ht="12.75">
      <c r="A35" s="110" t="s">
        <v>11</v>
      </c>
      <c r="B35" s="111" t="s">
        <v>80</v>
      </c>
      <c r="C35" s="112">
        <v>110772</v>
      </c>
      <c r="D35" s="112">
        <v>99000</v>
      </c>
      <c r="E35" s="115">
        <v>61084</v>
      </c>
      <c r="F35" s="113">
        <f t="shared" si="0"/>
        <v>61.7010101010101</v>
      </c>
    </row>
    <row r="36" spans="1:6" ht="26.25">
      <c r="A36" s="110" t="s">
        <v>12</v>
      </c>
      <c r="B36" s="111" t="s">
        <v>81</v>
      </c>
      <c r="C36" s="112">
        <v>1886728</v>
      </c>
      <c r="D36" s="112">
        <v>1509000</v>
      </c>
      <c r="E36" s="115">
        <v>1600199</v>
      </c>
      <c r="F36" s="116">
        <f t="shared" si="0"/>
        <v>106.04367130550034</v>
      </c>
    </row>
    <row r="37" spans="1:6" ht="12.75">
      <c r="A37" s="110" t="s">
        <v>13</v>
      </c>
      <c r="B37" s="111" t="s">
        <v>82</v>
      </c>
      <c r="C37" s="112">
        <v>660000</v>
      </c>
      <c r="D37" s="112">
        <v>586000</v>
      </c>
      <c r="E37" s="115">
        <v>314446</v>
      </c>
      <c r="F37" s="113">
        <f t="shared" si="0"/>
        <v>53.659726962457334</v>
      </c>
    </row>
    <row r="38" spans="1:6" ht="12.75" hidden="1">
      <c r="A38" s="110" t="s">
        <v>288</v>
      </c>
      <c r="B38" s="111" t="s">
        <v>83</v>
      </c>
      <c r="C38" s="112">
        <v>13531323</v>
      </c>
      <c r="D38" s="112">
        <v>80896230</v>
      </c>
      <c r="E38" s="115"/>
      <c r="F38" s="113"/>
    </row>
    <row r="39" spans="1:6" s="109" customFormat="1" ht="13.5">
      <c r="A39" s="104" t="s">
        <v>289</v>
      </c>
      <c r="B39" s="105" t="s">
        <v>84</v>
      </c>
      <c r="C39" s="106">
        <f>C40+C41+C42</f>
        <v>139461000</v>
      </c>
      <c r="D39" s="106">
        <f>D40+D41+D42</f>
        <v>106122000</v>
      </c>
      <c r="E39" s="114">
        <f>E40+E41+E42</f>
        <v>105859800</v>
      </c>
      <c r="F39" s="107">
        <f t="shared" si="0"/>
        <v>99.75292587776333</v>
      </c>
    </row>
    <row r="40" spans="1:6" ht="42.75" customHeight="1">
      <c r="A40" s="110" t="s">
        <v>14</v>
      </c>
      <c r="B40" s="111" t="s">
        <v>85</v>
      </c>
      <c r="C40" s="112">
        <v>138013000</v>
      </c>
      <c r="D40" s="112">
        <v>105036000</v>
      </c>
      <c r="E40" s="115">
        <v>105003800</v>
      </c>
      <c r="F40" s="116">
        <f t="shared" si="0"/>
        <v>99.96934384401538</v>
      </c>
    </row>
    <row r="41" spans="1:6" ht="26.25">
      <c r="A41" s="110" t="s">
        <v>15</v>
      </c>
      <c r="B41" s="111" t="s">
        <v>86</v>
      </c>
      <c r="C41" s="112">
        <v>526000</v>
      </c>
      <c r="D41" s="112">
        <v>396000</v>
      </c>
      <c r="E41" s="115">
        <v>396000</v>
      </c>
      <c r="F41" s="113">
        <f t="shared" si="0"/>
        <v>100</v>
      </c>
    </row>
    <row r="42" spans="1:6" ht="26.25">
      <c r="A42" s="110" t="s">
        <v>388</v>
      </c>
      <c r="B42" s="111" t="s">
        <v>389</v>
      </c>
      <c r="C42" s="112">
        <v>922000</v>
      </c>
      <c r="D42" s="112">
        <v>690000</v>
      </c>
      <c r="E42" s="115">
        <v>460000</v>
      </c>
      <c r="F42" s="113">
        <f t="shared" si="0"/>
        <v>66.66666666666666</v>
      </c>
    </row>
    <row r="43" spans="1:6" s="109" customFormat="1" ht="13.5">
      <c r="A43" s="104" t="s">
        <v>290</v>
      </c>
      <c r="B43" s="105" t="s">
        <v>87</v>
      </c>
      <c r="C43" s="106">
        <f>C44</f>
        <v>49113</v>
      </c>
      <c r="D43" s="106">
        <f>D44</f>
        <v>39000</v>
      </c>
      <c r="E43" s="114">
        <f>E44</f>
        <v>250</v>
      </c>
      <c r="F43" s="107">
        <f t="shared" si="0"/>
        <v>0.641025641025641</v>
      </c>
    </row>
    <row r="44" spans="1:6" ht="12.75">
      <c r="A44" s="110" t="s">
        <v>16</v>
      </c>
      <c r="B44" s="111" t="s">
        <v>88</v>
      </c>
      <c r="C44" s="112">
        <v>49113</v>
      </c>
      <c r="D44" s="112">
        <v>39000</v>
      </c>
      <c r="E44" s="115">
        <v>250</v>
      </c>
      <c r="F44" s="113">
        <f t="shared" si="0"/>
        <v>0.641025641025641</v>
      </c>
    </row>
    <row r="45" spans="1:6" s="109" customFormat="1" ht="13.5">
      <c r="A45" s="104" t="s">
        <v>291</v>
      </c>
      <c r="B45" s="105" t="s">
        <v>89</v>
      </c>
      <c r="C45" s="106">
        <f>C46+C47</f>
        <v>1606586</v>
      </c>
      <c r="D45" s="106">
        <f>D46+D47</f>
        <v>1284000</v>
      </c>
      <c r="E45" s="114">
        <f>E46+E47</f>
        <v>1025580</v>
      </c>
      <c r="F45" s="107">
        <f t="shared" si="0"/>
        <v>79.87383177570094</v>
      </c>
    </row>
    <row r="46" spans="1:6" ht="12.75">
      <c r="A46" s="110" t="s">
        <v>17</v>
      </c>
      <c r="B46" s="111" t="s">
        <v>90</v>
      </c>
      <c r="C46" s="112">
        <v>177112</v>
      </c>
      <c r="D46" s="112">
        <v>141000</v>
      </c>
      <c r="E46" s="115">
        <v>133530</v>
      </c>
      <c r="F46" s="113">
        <f t="shared" si="0"/>
        <v>94.70212765957446</v>
      </c>
    </row>
    <row r="47" spans="1:6" ht="12.75">
      <c r="A47" s="110" t="s">
        <v>18</v>
      </c>
      <c r="B47" s="111" t="s">
        <v>91</v>
      </c>
      <c r="C47" s="112">
        <v>1429474</v>
      </c>
      <c r="D47" s="112">
        <v>1143000</v>
      </c>
      <c r="E47" s="115">
        <v>892050</v>
      </c>
      <c r="F47" s="113">
        <f t="shared" si="0"/>
        <v>78.04461942257218</v>
      </c>
    </row>
    <row r="48" spans="1:6" s="109" customFormat="1" ht="27">
      <c r="A48" s="104" t="s">
        <v>292</v>
      </c>
      <c r="B48" s="105" t="s">
        <v>92</v>
      </c>
      <c r="C48" s="106">
        <f>C49+C52+C53</f>
        <v>28284433</v>
      </c>
      <c r="D48" s="106">
        <f>D49+D52+D53</f>
        <v>25488000</v>
      </c>
      <c r="E48" s="114">
        <f>E49+E52+E53</f>
        <v>10486238</v>
      </c>
      <c r="F48" s="117">
        <f t="shared" si="0"/>
        <v>41.14186283741368</v>
      </c>
    </row>
    <row r="49" spans="1:6" ht="12.75">
      <c r="A49" s="110" t="s">
        <v>293</v>
      </c>
      <c r="B49" s="111" t="s">
        <v>93</v>
      </c>
      <c r="C49" s="112">
        <f>C51+C50</f>
        <v>25193618</v>
      </c>
      <c r="D49" s="112">
        <f>D51+D50</f>
        <v>22758000</v>
      </c>
      <c r="E49" s="112">
        <f>E51+E50</f>
        <v>9145122</v>
      </c>
      <c r="F49" s="113">
        <f t="shared" si="0"/>
        <v>40.18420775112049</v>
      </c>
    </row>
    <row r="50" spans="1:6" ht="12.75">
      <c r="A50" s="110" t="s">
        <v>19</v>
      </c>
      <c r="B50" s="111" t="s">
        <v>94</v>
      </c>
      <c r="C50" s="112">
        <v>13223184</v>
      </c>
      <c r="D50" s="112">
        <v>11637000</v>
      </c>
      <c r="E50" s="115">
        <v>5386956</v>
      </c>
      <c r="F50" s="113">
        <f t="shared" si="0"/>
        <v>46.29162155194638</v>
      </c>
    </row>
    <row r="51" spans="1:6" ht="12.75">
      <c r="A51" s="110" t="s">
        <v>20</v>
      </c>
      <c r="B51" s="111" t="s">
        <v>95</v>
      </c>
      <c r="C51" s="112">
        <v>11970434</v>
      </c>
      <c r="D51" s="112">
        <v>11121000</v>
      </c>
      <c r="E51" s="115">
        <v>3758166</v>
      </c>
      <c r="F51" s="113">
        <f t="shared" si="0"/>
        <v>33.79341785810628</v>
      </c>
    </row>
    <row r="52" spans="1:6" ht="26.25">
      <c r="A52" s="110" t="s">
        <v>21</v>
      </c>
      <c r="B52" s="111" t="s">
        <v>96</v>
      </c>
      <c r="C52" s="112">
        <v>2160603</v>
      </c>
      <c r="D52" s="112">
        <v>1925000</v>
      </c>
      <c r="E52" s="115">
        <v>879007</v>
      </c>
      <c r="F52" s="113">
        <f t="shared" si="0"/>
        <v>45.6627012987013</v>
      </c>
    </row>
    <row r="53" spans="1:6" ht="26.25">
      <c r="A53" s="110" t="s">
        <v>22</v>
      </c>
      <c r="B53" s="111" t="s">
        <v>97</v>
      </c>
      <c r="C53" s="112">
        <v>930212</v>
      </c>
      <c r="D53" s="112">
        <v>805000</v>
      </c>
      <c r="E53" s="115">
        <v>462109</v>
      </c>
      <c r="F53" s="113">
        <f t="shared" si="0"/>
        <v>57.4048447204969</v>
      </c>
    </row>
    <row r="54" spans="1:6" ht="13.5">
      <c r="A54" s="104" t="s">
        <v>23</v>
      </c>
      <c r="B54" s="105" t="s">
        <v>98</v>
      </c>
      <c r="C54" s="106">
        <f aca="true" t="shared" si="2" ref="C54:E55">C55</f>
        <v>94926</v>
      </c>
      <c r="D54" s="106">
        <f t="shared" si="2"/>
        <v>76000</v>
      </c>
      <c r="E54" s="114">
        <f t="shared" si="2"/>
        <v>62489</v>
      </c>
      <c r="F54" s="107">
        <f t="shared" si="0"/>
        <v>82.22236842105262</v>
      </c>
    </row>
    <row r="55" spans="1:6" s="109" customFormat="1" ht="13.5">
      <c r="A55" s="104" t="s">
        <v>294</v>
      </c>
      <c r="B55" s="105" t="s">
        <v>99</v>
      </c>
      <c r="C55" s="106">
        <f t="shared" si="2"/>
        <v>94926</v>
      </c>
      <c r="D55" s="106">
        <f t="shared" si="2"/>
        <v>76000</v>
      </c>
      <c r="E55" s="114">
        <f t="shared" si="2"/>
        <v>62489</v>
      </c>
      <c r="F55" s="107">
        <f t="shared" si="0"/>
        <v>82.22236842105262</v>
      </c>
    </row>
    <row r="56" spans="1:6" ht="12.75">
      <c r="A56" s="110" t="s">
        <v>24</v>
      </c>
      <c r="B56" s="111" t="s">
        <v>100</v>
      </c>
      <c r="C56" s="112">
        <v>94926</v>
      </c>
      <c r="D56" s="112">
        <v>76000</v>
      </c>
      <c r="E56" s="115">
        <v>62489</v>
      </c>
      <c r="F56" s="113">
        <f t="shared" si="0"/>
        <v>82.22236842105262</v>
      </c>
    </row>
    <row r="57" spans="1:6" ht="13.5">
      <c r="A57" s="104" t="s">
        <v>25</v>
      </c>
      <c r="B57" s="105" t="s">
        <v>101</v>
      </c>
      <c r="C57" s="106">
        <f>C58+C64</f>
        <v>34834930</v>
      </c>
      <c r="D57" s="106">
        <f>D58+D64</f>
        <v>30112000</v>
      </c>
      <c r="E57" s="106">
        <f>E58+E64</f>
        <v>18454021</v>
      </c>
      <c r="F57" s="107">
        <f t="shared" si="0"/>
        <v>61.28460746546227</v>
      </c>
    </row>
    <row r="58" spans="1:6" ht="13.5">
      <c r="A58" s="104" t="s">
        <v>295</v>
      </c>
      <c r="B58" s="105" t="s">
        <v>102</v>
      </c>
      <c r="C58" s="106">
        <f>C59</f>
        <v>5996513</v>
      </c>
      <c r="D58" s="106">
        <f>D59</f>
        <v>5544000</v>
      </c>
      <c r="E58" s="106">
        <f>E59</f>
        <v>2385677</v>
      </c>
      <c r="F58" s="107">
        <f t="shared" si="0"/>
        <v>43.031691919191914</v>
      </c>
    </row>
    <row r="59" spans="1:6" s="109" customFormat="1" ht="13.5">
      <c r="A59" s="104" t="s">
        <v>263</v>
      </c>
      <c r="B59" s="105" t="s">
        <v>103</v>
      </c>
      <c r="C59" s="106">
        <f>C60+C61+C62+C63</f>
        <v>5996513</v>
      </c>
      <c r="D59" s="106">
        <f>D60+D61+D62+D63</f>
        <v>5544000</v>
      </c>
      <c r="E59" s="106">
        <f>E60+E61+E62+E63</f>
        <v>2385677</v>
      </c>
      <c r="F59" s="107">
        <f t="shared" si="0"/>
        <v>43.031691919191914</v>
      </c>
    </row>
    <row r="60" spans="1:6" ht="26.25">
      <c r="A60" s="110" t="s">
        <v>26</v>
      </c>
      <c r="B60" s="111" t="s">
        <v>104</v>
      </c>
      <c r="C60" s="149">
        <v>80851</v>
      </c>
      <c r="D60" s="149">
        <v>64000</v>
      </c>
      <c r="E60" s="150">
        <v>0</v>
      </c>
      <c r="F60" s="151">
        <f t="shared" si="0"/>
        <v>0</v>
      </c>
    </row>
    <row r="61" spans="1:6" ht="12.75">
      <c r="A61" s="110" t="s">
        <v>27</v>
      </c>
      <c r="B61" s="111" t="s">
        <v>105</v>
      </c>
      <c r="C61" s="112">
        <v>3490375</v>
      </c>
      <c r="D61" s="112">
        <v>3085000</v>
      </c>
      <c r="E61" s="115">
        <v>1643385</v>
      </c>
      <c r="F61" s="113">
        <f t="shared" si="0"/>
        <v>53.27017828200973</v>
      </c>
    </row>
    <row r="62" spans="1:6" ht="12.75">
      <c r="A62" s="110" t="s">
        <v>28</v>
      </c>
      <c r="B62" s="111" t="s">
        <v>106</v>
      </c>
      <c r="C62" s="112">
        <v>2416719</v>
      </c>
      <c r="D62" s="112">
        <v>2388000</v>
      </c>
      <c r="E62" s="115">
        <v>210648</v>
      </c>
      <c r="F62" s="113">
        <f t="shared" si="0"/>
        <v>8.821105527638192</v>
      </c>
    </row>
    <row r="63" spans="1:6" ht="12.75">
      <c r="A63" s="110" t="s">
        <v>427</v>
      </c>
      <c r="B63" s="111" t="s">
        <v>398</v>
      </c>
      <c r="C63" s="112">
        <v>8568</v>
      </c>
      <c r="D63" s="112">
        <v>7000</v>
      </c>
      <c r="E63" s="115">
        <v>531644</v>
      </c>
      <c r="F63" s="113">
        <f t="shared" si="0"/>
        <v>7594.914285714286</v>
      </c>
    </row>
    <row r="64" spans="1:6" ht="13.5">
      <c r="A64" s="104" t="s">
        <v>296</v>
      </c>
      <c r="B64" s="105" t="s">
        <v>107</v>
      </c>
      <c r="C64" s="106">
        <f>C65+C71+C74+C79+C85</f>
        <v>28838417</v>
      </c>
      <c r="D64" s="106">
        <f>D65+D71+D74+D79+D85</f>
        <v>24568000</v>
      </c>
      <c r="E64" s="106">
        <f>E65+E71+E74+E79+E85</f>
        <v>16068344</v>
      </c>
      <c r="F64" s="107">
        <f t="shared" si="0"/>
        <v>65.40354933246499</v>
      </c>
    </row>
    <row r="65" spans="1:6" s="109" customFormat="1" ht="13.5">
      <c r="A65" s="104" t="s">
        <v>297</v>
      </c>
      <c r="B65" s="105" t="s">
        <v>108</v>
      </c>
      <c r="C65" s="106">
        <f>C66+C67+C68+C69+C70</f>
        <v>6361603</v>
      </c>
      <c r="D65" s="106">
        <f>D66+D67+D68+D69+D70</f>
        <v>5089000</v>
      </c>
      <c r="E65" s="114">
        <f>E66+E67+E68+E69+E70</f>
        <v>5595334</v>
      </c>
      <c r="F65" s="107">
        <f t="shared" si="0"/>
        <v>109.94957752014147</v>
      </c>
    </row>
    <row r="66" spans="1:6" ht="12.75">
      <c r="A66" s="110" t="s">
        <v>29</v>
      </c>
      <c r="B66" s="111" t="s">
        <v>109</v>
      </c>
      <c r="C66" s="112">
        <v>3786361</v>
      </c>
      <c r="D66" s="112">
        <v>3029000</v>
      </c>
      <c r="E66" s="115">
        <v>3398619</v>
      </c>
      <c r="F66" s="113">
        <f t="shared" si="0"/>
        <v>112.20267414988444</v>
      </c>
    </row>
    <row r="67" spans="1:6" ht="26.25">
      <c r="A67" s="110" t="s">
        <v>30</v>
      </c>
      <c r="B67" s="111" t="s">
        <v>110</v>
      </c>
      <c r="C67" s="112">
        <v>261801</v>
      </c>
      <c r="D67" s="112">
        <v>209000</v>
      </c>
      <c r="E67" s="115">
        <v>217882</v>
      </c>
      <c r="F67" s="116">
        <f t="shared" si="0"/>
        <v>104.24976076555023</v>
      </c>
    </row>
    <row r="68" spans="1:6" ht="12.75" hidden="1">
      <c r="A68" s="110" t="s">
        <v>31</v>
      </c>
      <c r="B68" s="111" t="s">
        <v>111</v>
      </c>
      <c r="C68" s="112"/>
      <c r="D68" s="112"/>
      <c r="E68" s="115"/>
      <c r="F68" s="113"/>
    </row>
    <row r="69" spans="1:6" ht="26.25">
      <c r="A69" s="110" t="s">
        <v>32</v>
      </c>
      <c r="B69" s="111" t="s">
        <v>112</v>
      </c>
      <c r="C69" s="112">
        <v>346137</v>
      </c>
      <c r="D69" s="112">
        <v>277000</v>
      </c>
      <c r="E69" s="115">
        <v>38944</v>
      </c>
      <c r="F69" s="116">
        <f t="shared" si="0"/>
        <v>14.059205776173286</v>
      </c>
    </row>
    <row r="70" spans="1:6" ht="12.75">
      <c r="A70" s="110" t="s">
        <v>33</v>
      </c>
      <c r="B70" s="111" t="s">
        <v>113</v>
      </c>
      <c r="C70" s="112">
        <v>1967304</v>
      </c>
      <c r="D70" s="112">
        <v>1574000</v>
      </c>
      <c r="E70" s="115">
        <v>1939889</v>
      </c>
      <c r="F70" s="113">
        <f t="shared" si="0"/>
        <v>123.24580686149937</v>
      </c>
    </row>
    <row r="71" spans="1:6" s="109" customFormat="1" ht="13.5">
      <c r="A71" s="104" t="s">
        <v>298</v>
      </c>
      <c r="B71" s="105" t="s">
        <v>114</v>
      </c>
      <c r="C71" s="106">
        <f>C72+C73</f>
        <v>2205438</v>
      </c>
      <c r="D71" s="106">
        <f>D72+D73</f>
        <v>1765000</v>
      </c>
      <c r="E71" s="114">
        <f>E72+E73</f>
        <v>390027</v>
      </c>
      <c r="F71" s="107">
        <f t="shared" si="0"/>
        <v>22.09784702549575</v>
      </c>
    </row>
    <row r="72" spans="1:6" ht="12.75">
      <c r="A72" s="110" t="s">
        <v>34</v>
      </c>
      <c r="B72" s="111" t="s">
        <v>115</v>
      </c>
      <c r="C72" s="112">
        <v>318260</v>
      </c>
      <c r="D72" s="112">
        <v>255000</v>
      </c>
      <c r="E72" s="115">
        <v>94146</v>
      </c>
      <c r="F72" s="113">
        <f t="shared" si="0"/>
        <v>36.919999999999995</v>
      </c>
    </row>
    <row r="73" spans="1:6" ht="12.75">
      <c r="A73" s="110" t="s">
        <v>35</v>
      </c>
      <c r="B73" s="111" t="s">
        <v>116</v>
      </c>
      <c r="C73" s="112">
        <v>1887178</v>
      </c>
      <c r="D73" s="112">
        <v>1510000</v>
      </c>
      <c r="E73" s="115">
        <v>295881</v>
      </c>
      <c r="F73" s="113">
        <f t="shared" si="0"/>
        <v>19.59476821192053</v>
      </c>
    </row>
    <row r="74" spans="1:6" s="109" customFormat="1" ht="13.5">
      <c r="A74" s="104" t="s">
        <v>299</v>
      </c>
      <c r="B74" s="105" t="s">
        <v>117</v>
      </c>
      <c r="C74" s="106">
        <f>C75+C76+C78</f>
        <v>12754705</v>
      </c>
      <c r="D74" s="106">
        <f>D75+D76+D77+D78</f>
        <v>11553000</v>
      </c>
      <c r="E74" s="114">
        <f>E75+E76+E77+E78</f>
        <v>4619640</v>
      </c>
      <c r="F74" s="107">
        <f t="shared" si="0"/>
        <v>39.98649701376266</v>
      </c>
    </row>
    <row r="75" spans="1:6" ht="26.25">
      <c r="A75" s="110" t="s">
        <v>36</v>
      </c>
      <c r="B75" s="111" t="s">
        <v>431</v>
      </c>
      <c r="C75" s="112">
        <v>5868896</v>
      </c>
      <c r="D75" s="112">
        <v>5112000</v>
      </c>
      <c r="E75" s="115">
        <v>2673770</v>
      </c>
      <c r="F75" s="113">
        <f t="shared" si="0"/>
        <v>52.30379499217528</v>
      </c>
    </row>
    <row r="76" spans="1:6" ht="26.25">
      <c r="A76" s="110" t="s">
        <v>37</v>
      </c>
      <c r="B76" s="111" t="s">
        <v>118</v>
      </c>
      <c r="C76" s="112">
        <v>15504</v>
      </c>
      <c r="D76" s="112">
        <v>12000</v>
      </c>
      <c r="E76" s="115">
        <v>6871</v>
      </c>
      <c r="F76" s="113">
        <f t="shared" si="0"/>
        <v>57.25833333333333</v>
      </c>
    </row>
    <row r="77" spans="1:6" ht="26.25" customHeight="1" hidden="1">
      <c r="A77" s="110" t="s">
        <v>344</v>
      </c>
      <c r="B77" s="111" t="s">
        <v>345</v>
      </c>
      <c r="C77" s="112"/>
      <c r="D77" s="112"/>
      <c r="E77" s="115"/>
      <c r="F77" s="107"/>
    </row>
    <row r="78" spans="1:6" ht="12.75">
      <c r="A78" s="110" t="s">
        <v>38</v>
      </c>
      <c r="B78" s="111" t="s">
        <v>119</v>
      </c>
      <c r="C78" s="112">
        <v>6870305</v>
      </c>
      <c r="D78" s="112">
        <v>6429000</v>
      </c>
      <c r="E78" s="115">
        <v>1938999</v>
      </c>
      <c r="F78" s="113">
        <f>E78/D78*100</f>
        <v>30.160195986934202</v>
      </c>
    </row>
    <row r="79" spans="1:6" s="109" customFormat="1" ht="13.5">
      <c r="A79" s="104" t="s">
        <v>300</v>
      </c>
      <c r="B79" s="105" t="s">
        <v>120</v>
      </c>
      <c r="C79" s="106">
        <f>C80+C84+C81+C82+C83</f>
        <v>7516671</v>
      </c>
      <c r="D79" s="106">
        <f>D80+D84+D81+D82+D83</f>
        <v>6161000</v>
      </c>
      <c r="E79" s="114">
        <f>E80+E84+E81+E82+E83</f>
        <v>5401343</v>
      </c>
      <c r="F79" s="107">
        <f>E79/D79*100</f>
        <v>87.66990748255154</v>
      </c>
    </row>
    <row r="80" spans="1:6" ht="12.75">
      <c r="A80" s="110" t="s">
        <v>58</v>
      </c>
      <c r="B80" s="111" t="s">
        <v>149</v>
      </c>
      <c r="C80" s="112">
        <v>5583269</v>
      </c>
      <c r="D80" s="112">
        <v>4614000</v>
      </c>
      <c r="E80" s="115">
        <v>4247604</v>
      </c>
      <c r="F80" s="113">
        <f>E80/D80*100</f>
        <v>92.0590377113134</v>
      </c>
    </row>
    <row r="81" spans="1:6" ht="12.75">
      <c r="A81" s="110" t="s">
        <v>428</v>
      </c>
      <c r="B81" s="111" t="s">
        <v>381</v>
      </c>
      <c r="C81" s="112">
        <v>1780035</v>
      </c>
      <c r="D81" s="112">
        <v>1424000</v>
      </c>
      <c r="E81" s="115">
        <v>1019989</v>
      </c>
      <c r="F81" s="113">
        <f>E81/D81*100</f>
        <v>71.62844101123595</v>
      </c>
    </row>
    <row r="82" spans="1:6" ht="26.25" hidden="1">
      <c r="A82" s="110" t="s">
        <v>383</v>
      </c>
      <c r="B82" s="111" t="s">
        <v>384</v>
      </c>
      <c r="C82" s="112"/>
      <c r="D82" s="112"/>
      <c r="E82" s="115"/>
      <c r="F82" s="116"/>
    </row>
    <row r="83" spans="1:6" ht="26.25" hidden="1">
      <c r="A83" s="110" t="s">
        <v>382</v>
      </c>
      <c r="B83" s="111" t="s">
        <v>385</v>
      </c>
      <c r="C83" s="112"/>
      <c r="D83" s="112"/>
      <c r="E83" s="115"/>
      <c r="F83" s="116"/>
    </row>
    <row r="84" spans="1:6" ht="12.75">
      <c r="A84" s="110" t="s">
        <v>39</v>
      </c>
      <c r="B84" s="111" t="s">
        <v>121</v>
      </c>
      <c r="C84" s="112">
        <v>153367</v>
      </c>
      <c r="D84" s="112">
        <v>123000</v>
      </c>
      <c r="E84" s="115">
        <v>133750</v>
      </c>
      <c r="F84" s="113">
        <f>E84/D84*100</f>
        <v>108.73983739837398</v>
      </c>
    </row>
    <row r="85" spans="1:6" s="109" customFormat="1" ht="13.5">
      <c r="A85" s="104" t="s">
        <v>301</v>
      </c>
      <c r="B85" s="105" t="s">
        <v>122</v>
      </c>
      <c r="C85" s="106">
        <f>C86</f>
        <v>0</v>
      </c>
      <c r="D85" s="106">
        <f>D86</f>
        <v>0</v>
      </c>
      <c r="E85" s="114">
        <f>E86+E87+E88+E89</f>
        <v>62000</v>
      </c>
      <c r="F85" s="107"/>
    </row>
    <row r="86" spans="1:6" ht="12.75">
      <c r="A86" s="110" t="s">
        <v>40</v>
      </c>
      <c r="B86" s="111" t="s">
        <v>123</v>
      </c>
      <c r="C86" s="112">
        <v>0</v>
      </c>
      <c r="D86" s="112">
        <v>0</v>
      </c>
      <c r="E86" s="115">
        <v>62000</v>
      </c>
      <c r="F86" s="113"/>
    </row>
    <row r="87" spans="1:6" ht="26.25">
      <c r="A87" s="110" t="s">
        <v>56</v>
      </c>
      <c r="B87" s="111" t="s">
        <v>147</v>
      </c>
      <c r="C87" s="112">
        <v>-47221745</v>
      </c>
      <c r="D87" s="112">
        <v>-36870000</v>
      </c>
      <c r="E87" s="115">
        <v>-17235000</v>
      </c>
      <c r="F87" s="113">
        <f>E87/D87*100</f>
        <v>46.745321399511795</v>
      </c>
    </row>
    <row r="88" spans="1:6" ht="12.75">
      <c r="A88" s="110" t="s">
        <v>57</v>
      </c>
      <c r="B88" s="111" t="s">
        <v>148</v>
      </c>
      <c r="C88" s="112">
        <v>47221745</v>
      </c>
      <c r="D88" s="112">
        <v>36870000</v>
      </c>
      <c r="E88" s="115">
        <v>17235000</v>
      </c>
      <c r="F88" s="113">
        <f>E88/D88*100</f>
        <v>46.745321399511795</v>
      </c>
    </row>
    <row r="89" spans="1:6" ht="12.75" hidden="1">
      <c r="A89" s="110" t="s">
        <v>341</v>
      </c>
      <c r="B89" s="111" t="s">
        <v>340</v>
      </c>
      <c r="C89" s="112"/>
      <c r="D89" s="112"/>
      <c r="E89" s="115"/>
      <c r="F89" s="113"/>
    </row>
    <row r="90" spans="1:6" ht="13.5">
      <c r="A90" s="104" t="s">
        <v>302</v>
      </c>
      <c r="B90" s="105" t="s">
        <v>124</v>
      </c>
      <c r="C90" s="114">
        <f>C91</f>
        <v>0</v>
      </c>
      <c r="D90" s="114">
        <f>D91</f>
        <v>0</v>
      </c>
      <c r="E90" s="114">
        <f>E91</f>
        <v>4372</v>
      </c>
      <c r="F90" s="113"/>
    </row>
    <row r="91" spans="1:6" s="109" customFormat="1" ht="13.5">
      <c r="A91" s="104" t="s">
        <v>303</v>
      </c>
      <c r="B91" s="105" t="s">
        <v>125</v>
      </c>
      <c r="C91" s="106">
        <f>C92+C93+C94+C95</f>
        <v>0</v>
      </c>
      <c r="D91" s="106">
        <f>D92+D93+D94+D95</f>
        <v>0</v>
      </c>
      <c r="E91" s="114">
        <f>E92+E93+E94+E95</f>
        <v>4372</v>
      </c>
      <c r="F91" s="113"/>
    </row>
    <row r="92" spans="1:6" ht="18.75" customHeight="1">
      <c r="A92" s="110" t="s">
        <v>41</v>
      </c>
      <c r="B92" s="111" t="s">
        <v>126</v>
      </c>
      <c r="C92" s="112"/>
      <c r="D92" s="112"/>
      <c r="E92" s="115">
        <v>372</v>
      </c>
      <c r="F92" s="113"/>
    </row>
    <row r="93" spans="1:6" ht="12.75">
      <c r="A93" s="110" t="s">
        <v>42</v>
      </c>
      <c r="B93" s="111" t="s">
        <v>127</v>
      </c>
      <c r="C93" s="112"/>
      <c r="D93" s="112"/>
      <c r="E93" s="115">
        <v>4000</v>
      </c>
      <c r="F93" s="113"/>
    </row>
    <row r="94" spans="1:6" ht="26.25" hidden="1">
      <c r="A94" s="110" t="s">
        <v>43</v>
      </c>
      <c r="B94" s="111" t="s">
        <v>128</v>
      </c>
      <c r="C94" s="112"/>
      <c r="D94" s="112"/>
      <c r="E94" s="115"/>
      <c r="F94" s="107"/>
    </row>
    <row r="95" spans="1:6" ht="12.75" hidden="1">
      <c r="A95" s="110" t="s">
        <v>59</v>
      </c>
      <c r="B95" s="111" t="s">
        <v>150</v>
      </c>
      <c r="C95" s="112"/>
      <c r="D95" s="112"/>
      <c r="E95" s="115"/>
      <c r="F95" s="113"/>
    </row>
    <row r="96" spans="1:6" ht="13.5">
      <c r="A96" s="104" t="s">
        <v>44</v>
      </c>
      <c r="B96" s="105" t="s">
        <v>129</v>
      </c>
      <c r="C96" s="106">
        <f>C97+C106</f>
        <v>0</v>
      </c>
      <c r="D96" s="106">
        <f>D98+D106</f>
        <v>11747000</v>
      </c>
      <c r="E96" s="106">
        <f>E98+E106</f>
        <v>2553574</v>
      </c>
      <c r="F96" s="107">
        <f>E96/D96*100</f>
        <v>21.73809483272325</v>
      </c>
    </row>
    <row r="97" spans="1:6" ht="13.5">
      <c r="A97" s="110" t="s">
        <v>304</v>
      </c>
      <c r="B97" s="111" t="s">
        <v>130</v>
      </c>
      <c r="C97" s="112"/>
      <c r="D97" s="112"/>
      <c r="E97" s="115"/>
      <c r="F97" s="107"/>
    </row>
    <row r="98" spans="1:6" s="109" customFormat="1" ht="13.5">
      <c r="A98" s="104" t="s">
        <v>305</v>
      </c>
      <c r="B98" s="105" t="s">
        <v>131</v>
      </c>
      <c r="C98" s="106">
        <f>C100+C101+C102+C103+C104+C105+C99</f>
        <v>13297927</v>
      </c>
      <c r="D98" s="106">
        <f>D100+D101+D102+D103+D104+D105+D99</f>
        <v>11747000</v>
      </c>
      <c r="E98" s="106">
        <f>E100+E101+E102+E103+E104+E105+E99</f>
        <v>2553574</v>
      </c>
      <c r="F98" s="107">
        <f>E98/D98*100</f>
        <v>21.73809483272325</v>
      </c>
    </row>
    <row r="99" spans="1:6" s="109" customFormat="1" ht="13.5" hidden="1">
      <c r="A99" s="110" t="s">
        <v>433</v>
      </c>
      <c r="B99" s="111" t="s">
        <v>432</v>
      </c>
      <c r="C99" s="106"/>
      <c r="D99" s="106"/>
      <c r="E99" s="115"/>
      <c r="F99" s="107"/>
    </row>
    <row r="100" spans="1:6" ht="26.25">
      <c r="A100" s="110" t="s">
        <v>376</v>
      </c>
      <c r="B100" s="111" t="s">
        <v>375</v>
      </c>
      <c r="C100" s="112">
        <v>40000</v>
      </c>
      <c r="D100" s="112">
        <v>40000</v>
      </c>
      <c r="E100" s="115"/>
      <c r="F100" s="107"/>
    </row>
    <row r="101" spans="1:6" ht="26.25" hidden="1">
      <c r="A101" s="110" t="s">
        <v>45</v>
      </c>
      <c r="B101" s="111" t="s">
        <v>132</v>
      </c>
      <c r="C101" s="112"/>
      <c r="D101" s="112"/>
      <c r="E101" s="115"/>
      <c r="F101" s="107"/>
    </row>
    <row r="102" spans="1:6" ht="39">
      <c r="A102" s="110" t="s">
        <v>46</v>
      </c>
      <c r="B102" s="111" t="s">
        <v>133</v>
      </c>
      <c r="C102" s="112">
        <v>3941757</v>
      </c>
      <c r="D102" s="112">
        <v>3153000</v>
      </c>
      <c r="E102" s="115"/>
      <c r="F102" s="116"/>
    </row>
    <row r="103" spans="1:6" ht="26.25">
      <c r="A103" s="110" t="s">
        <v>47</v>
      </c>
      <c r="B103" s="111" t="s">
        <v>134</v>
      </c>
      <c r="C103" s="112"/>
      <c r="D103" s="112"/>
      <c r="E103" s="115">
        <v>1132</v>
      </c>
      <c r="F103" s="113"/>
    </row>
    <row r="104" spans="1:6" ht="12.75">
      <c r="A104" s="110" t="s">
        <v>48</v>
      </c>
      <c r="B104" s="111" t="s">
        <v>135</v>
      </c>
      <c r="C104" s="112">
        <v>4503170</v>
      </c>
      <c r="D104" s="112">
        <v>3741000</v>
      </c>
      <c r="E104" s="115">
        <v>2552442</v>
      </c>
      <c r="F104" s="113">
        <f>E104/D104*100</f>
        <v>68.22886928628708</v>
      </c>
    </row>
    <row r="105" spans="1:6" ht="12.75">
      <c r="A105" s="110" t="s">
        <v>454</v>
      </c>
      <c r="B105" s="111" t="s">
        <v>453</v>
      </c>
      <c r="C105" s="112">
        <v>4813000</v>
      </c>
      <c r="D105" s="112">
        <v>4813000</v>
      </c>
      <c r="E105" s="115"/>
      <c r="F105" s="113"/>
    </row>
    <row r="106" spans="1:6" s="109" customFormat="1" ht="13.5">
      <c r="A106" s="104" t="s">
        <v>306</v>
      </c>
      <c r="B106" s="105" t="s">
        <v>136</v>
      </c>
      <c r="C106" s="106">
        <f>C107+C108+C109</f>
        <v>0</v>
      </c>
      <c r="D106" s="106">
        <f>D107+D108+D109</f>
        <v>0</v>
      </c>
      <c r="E106" s="106">
        <f>E107+E108+E109</f>
        <v>0</v>
      </c>
      <c r="F106" s="113"/>
    </row>
    <row r="107" spans="1:6" ht="39" hidden="1">
      <c r="A107" s="110" t="s">
        <v>49</v>
      </c>
      <c r="B107" s="111" t="s">
        <v>137</v>
      </c>
      <c r="C107" s="112"/>
      <c r="D107" s="112"/>
      <c r="E107" s="115"/>
      <c r="F107" s="113" t="e">
        <f aca="true" t="shared" si="3" ref="F107:F112">E107/D107*100</f>
        <v>#DIV/0!</v>
      </c>
    </row>
    <row r="108" spans="1:6" ht="26.25" hidden="1">
      <c r="A108" s="110" t="s">
        <v>336</v>
      </c>
      <c r="B108" s="111" t="s">
        <v>337</v>
      </c>
      <c r="C108" s="112"/>
      <c r="D108" s="112"/>
      <c r="E108" s="115"/>
      <c r="F108" s="113" t="e">
        <f t="shared" si="3"/>
        <v>#DIV/0!</v>
      </c>
    </row>
    <row r="109" spans="1:6" ht="39" hidden="1">
      <c r="A109" s="110" t="s">
        <v>426</v>
      </c>
      <c r="B109" s="111" t="s">
        <v>425</v>
      </c>
      <c r="C109" s="112"/>
      <c r="D109" s="112"/>
      <c r="E109" s="115"/>
      <c r="F109" s="113" t="e">
        <f t="shared" si="3"/>
        <v>#DIV/0!</v>
      </c>
    </row>
    <row r="110" spans="1:6" s="109" customFormat="1" ht="13.5">
      <c r="A110" s="104" t="s">
        <v>307</v>
      </c>
      <c r="B110" s="105" t="s">
        <v>138</v>
      </c>
      <c r="C110" s="106">
        <f>C111+C115</f>
        <v>11653010</v>
      </c>
      <c r="D110" s="106">
        <f>D111+D115</f>
        <v>9323000</v>
      </c>
      <c r="E110" s="106">
        <f>E111+E115</f>
        <v>-26441</v>
      </c>
      <c r="F110" s="113">
        <f t="shared" si="3"/>
        <v>-0.2836104258285959</v>
      </c>
    </row>
    <row r="111" spans="1:6" ht="12.75">
      <c r="A111" s="110" t="s">
        <v>50</v>
      </c>
      <c r="B111" s="111" t="s">
        <v>139</v>
      </c>
      <c r="C111" s="112">
        <f>C112+C113+C114</f>
        <v>11653010</v>
      </c>
      <c r="D111" s="112">
        <f>D112+D113+D114</f>
        <v>9323000</v>
      </c>
      <c r="E111" s="112">
        <f>E112+E113</f>
        <v>-26441</v>
      </c>
      <c r="F111" s="113">
        <f t="shared" si="3"/>
        <v>-0.2836104258285959</v>
      </c>
    </row>
    <row r="112" spans="1:6" ht="12.75">
      <c r="A112" s="110" t="s">
        <v>51</v>
      </c>
      <c r="B112" s="111" t="s">
        <v>140</v>
      </c>
      <c r="C112" s="112">
        <v>11653010</v>
      </c>
      <c r="D112" s="112">
        <v>9323000</v>
      </c>
      <c r="E112" s="115"/>
      <c r="F112" s="113">
        <f t="shared" si="3"/>
        <v>0</v>
      </c>
    </row>
    <row r="113" spans="1:6" ht="12.75">
      <c r="A113" s="110" t="s">
        <v>52</v>
      </c>
      <c r="B113" s="111" t="s">
        <v>141</v>
      </c>
      <c r="C113" s="112"/>
      <c r="D113" s="112"/>
      <c r="E113" s="115">
        <v>-26441</v>
      </c>
      <c r="F113" s="113"/>
    </row>
    <row r="114" spans="1:6" ht="12.75">
      <c r="A114" s="110" t="s">
        <v>53</v>
      </c>
      <c r="B114" s="111" t="s">
        <v>142</v>
      </c>
      <c r="C114" s="112"/>
      <c r="D114" s="112"/>
      <c r="E114" s="115"/>
      <c r="F114" s="113"/>
    </row>
    <row r="115" spans="1:6" ht="12.75" hidden="1">
      <c r="A115" s="110" t="s">
        <v>54</v>
      </c>
      <c r="B115" s="111" t="s">
        <v>143</v>
      </c>
      <c r="C115" s="112"/>
      <c r="D115" s="112"/>
      <c r="E115" s="115"/>
      <c r="F115" s="113"/>
    </row>
    <row r="116" spans="1:6" ht="13.5" hidden="1">
      <c r="A116" s="110" t="s">
        <v>51</v>
      </c>
      <c r="B116" s="111" t="s">
        <v>144</v>
      </c>
      <c r="C116" s="112"/>
      <c r="D116" s="112"/>
      <c r="E116" s="115"/>
      <c r="F116" s="107"/>
    </row>
    <row r="117" spans="1:6" ht="13.5" hidden="1">
      <c r="A117" s="110" t="s">
        <v>52</v>
      </c>
      <c r="B117" s="111" t="s">
        <v>145</v>
      </c>
      <c r="C117" s="112"/>
      <c r="D117" s="112"/>
      <c r="E117" s="115"/>
      <c r="F117" s="107"/>
    </row>
    <row r="118" spans="1:6" ht="13.5" hidden="1">
      <c r="A118" s="110" t="s">
        <v>55</v>
      </c>
      <c r="B118" s="111" t="s">
        <v>146</v>
      </c>
      <c r="C118" s="112"/>
      <c r="D118" s="112"/>
      <c r="E118" s="115"/>
      <c r="F118" s="107"/>
    </row>
    <row r="119" spans="1:6" ht="12.75">
      <c r="A119" s="154"/>
      <c r="B119" s="155"/>
      <c r="C119" s="155"/>
      <c r="D119" s="155"/>
      <c r="E119" s="155"/>
      <c r="F119" s="118"/>
    </row>
    <row r="120" spans="1:6" s="109" customFormat="1" ht="13.5">
      <c r="A120" s="119" t="s">
        <v>173</v>
      </c>
      <c r="B120" s="105" t="s">
        <v>174</v>
      </c>
      <c r="C120" s="120">
        <f>C121+C134+C136+C137</f>
        <v>504710697</v>
      </c>
      <c r="D120" s="120">
        <f>D121+D134+D136+D137</f>
        <v>410645000</v>
      </c>
      <c r="E120" s="120">
        <f>E121+E134+E136+E137</f>
        <v>265136989</v>
      </c>
      <c r="F120" s="107">
        <f aca="true" t="shared" si="4" ref="F120:F125">E120/D120*100</f>
        <v>64.56598497485663</v>
      </c>
    </row>
    <row r="121" spans="1:7" ht="12.75">
      <c r="A121" s="121" t="s">
        <v>308</v>
      </c>
      <c r="B121" s="111" t="s">
        <v>151</v>
      </c>
      <c r="C121" s="122">
        <f>C122+C123+C124+C125+C126+C127+C128+C129+C130+C131+C132</f>
        <v>423664337</v>
      </c>
      <c r="D121" s="122">
        <f>D122+D123+D124+D125+D126+D127+D128+D129+D130+D131+D132</f>
        <v>342877000</v>
      </c>
      <c r="E121" s="122">
        <f>E122+E123+E124+E125+E126+E127+E128+E129+E130+E131+E132</f>
        <v>233624683</v>
      </c>
      <c r="F121" s="113">
        <f t="shared" si="4"/>
        <v>68.13658629771025</v>
      </c>
      <c r="G121" s="123"/>
    </row>
    <row r="122" spans="1:6" ht="12.75">
      <c r="A122" s="121" t="s">
        <v>152</v>
      </c>
      <c r="B122" s="111" t="s">
        <v>153</v>
      </c>
      <c r="C122" s="122">
        <f>C140+C150+C163+C171+C185+C192+C203+C217</f>
        <v>168801542</v>
      </c>
      <c r="D122" s="122">
        <f>D140+D150+D163+D171+D185+D192+D203+D217</f>
        <v>134314000</v>
      </c>
      <c r="E122" s="122">
        <f>E140+E150+E163+E171+E185+E192+E203+E217</f>
        <v>122955626</v>
      </c>
      <c r="F122" s="113">
        <f t="shared" si="4"/>
        <v>91.543417663088</v>
      </c>
    </row>
    <row r="123" spans="1:7" ht="12.75">
      <c r="A123" s="121" t="s">
        <v>154</v>
      </c>
      <c r="B123" s="111" t="s">
        <v>155</v>
      </c>
      <c r="C123" s="122">
        <f>C141+C151+C159+C164+C172+C186+C193+C204+C218+C228+C235+C251</f>
        <v>181297423</v>
      </c>
      <c r="D123" s="122">
        <f>D141+D151+D159+D164+D172+D186+D193+D204+D218+D228+D235+D251</f>
        <v>148476000</v>
      </c>
      <c r="E123" s="122">
        <f>E141+E151+E159+E164+E172+E186+E193+E204+E218+E228+E235+E251</f>
        <v>74221293</v>
      </c>
      <c r="F123" s="113">
        <f t="shared" si="4"/>
        <v>49.988747676392144</v>
      </c>
      <c r="G123" s="123"/>
    </row>
    <row r="124" spans="1:6" ht="12.75">
      <c r="A124" s="121" t="s">
        <v>156</v>
      </c>
      <c r="B124" s="111" t="s">
        <v>157</v>
      </c>
      <c r="C124" s="124">
        <f>C160</f>
        <v>4000000</v>
      </c>
      <c r="D124" s="124">
        <f>D160</f>
        <v>3331000</v>
      </c>
      <c r="E124" s="122">
        <f>E160</f>
        <v>2416435</v>
      </c>
      <c r="F124" s="113">
        <f t="shared" si="4"/>
        <v>72.54383068147703</v>
      </c>
    </row>
    <row r="125" spans="1:6" ht="12.75">
      <c r="A125" s="121" t="s">
        <v>158</v>
      </c>
      <c r="B125" s="111" t="s">
        <v>159</v>
      </c>
      <c r="C125" s="122">
        <f>C205+C252</f>
        <v>27235372</v>
      </c>
      <c r="D125" s="122">
        <f>D205+D252</f>
        <v>24988000</v>
      </c>
      <c r="E125" s="122">
        <f>E205+E252</f>
        <v>16993066</v>
      </c>
      <c r="F125" s="113">
        <f t="shared" si="4"/>
        <v>68.00490635505042</v>
      </c>
    </row>
    <row r="126" spans="1:6" ht="12.75">
      <c r="A126" s="121" t="s">
        <v>160</v>
      </c>
      <c r="B126" s="111" t="s">
        <v>161</v>
      </c>
      <c r="C126" s="124">
        <f>C152</f>
        <v>4607000</v>
      </c>
      <c r="D126" s="124">
        <f>D152</f>
        <v>0</v>
      </c>
      <c r="E126" s="122">
        <v>0</v>
      </c>
      <c r="F126" s="118"/>
    </row>
    <row r="127" spans="1:6" ht="19.5" customHeight="1">
      <c r="A127" s="121" t="s">
        <v>395</v>
      </c>
      <c r="B127" s="111" t="s">
        <v>387</v>
      </c>
      <c r="C127" s="122">
        <f>C194</f>
        <v>0</v>
      </c>
      <c r="D127" s="122">
        <f>D194</f>
        <v>0</v>
      </c>
      <c r="E127" s="122">
        <v>0</v>
      </c>
      <c r="F127" s="116"/>
    </row>
    <row r="128" spans="1:6" ht="12.75">
      <c r="A128" s="121" t="s">
        <v>309</v>
      </c>
      <c r="B128" s="111" t="s">
        <v>162</v>
      </c>
      <c r="C128" s="124">
        <f>C173+C195+C206+C219+C142</f>
        <v>2841622</v>
      </c>
      <c r="D128" s="124">
        <f>D173+D195+D206+D219+D142</f>
        <v>2457000</v>
      </c>
      <c r="E128" s="124">
        <f>E173+E195+E206+E219+E142</f>
        <v>1900470</v>
      </c>
      <c r="F128" s="113">
        <f aca="true" t="shared" si="5" ref="F128:F134">E128/D128*100</f>
        <v>77.34920634920634</v>
      </c>
    </row>
    <row r="129" spans="1:6" ht="26.25">
      <c r="A129" s="121" t="s">
        <v>399</v>
      </c>
      <c r="B129" s="111" t="s">
        <v>163</v>
      </c>
      <c r="C129" s="122">
        <f>C174+C196+C220+C229+C254</f>
        <v>3011259</v>
      </c>
      <c r="D129" s="122">
        <f>D174+D196+D220+D229+D254</f>
        <v>2408000</v>
      </c>
      <c r="E129" s="122">
        <f>E174+E196+E220+E229+E254</f>
        <v>91620</v>
      </c>
      <c r="F129" s="116">
        <f t="shared" si="5"/>
        <v>3.8048172757475083</v>
      </c>
    </row>
    <row r="130" spans="1:6" ht="12.75">
      <c r="A130" s="121" t="s">
        <v>164</v>
      </c>
      <c r="B130" s="111" t="s">
        <v>165</v>
      </c>
      <c r="C130" s="122">
        <f>C176+C187+C208</f>
        <v>11880800</v>
      </c>
      <c r="D130" s="122">
        <f>D176+D187+D208</f>
        <v>8481000</v>
      </c>
      <c r="E130" s="122">
        <f>E176+E187+E208</f>
        <v>7293196</v>
      </c>
      <c r="F130" s="113">
        <f t="shared" si="5"/>
        <v>85.99452894705813</v>
      </c>
    </row>
    <row r="131" spans="1:6" ht="26.25">
      <c r="A131" s="121" t="s">
        <v>392</v>
      </c>
      <c r="B131" s="111" t="s">
        <v>393</v>
      </c>
      <c r="C131" s="124">
        <f>C209+C221+C230+C238+C255+C177</f>
        <v>2258891</v>
      </c>
      <c r="D131" s="124">
        <f>D209+D221+D230+D238+D255+D177</f>
        <v>1596000</v>
      </c>
      <c r="E131" s="124">
        <f>E209+E221+E230+E238+E255</f>
        <v>155141</v>
      </c>
      <c r="F131" s="113">
        <f t="shared" si="5"/>
        <v>9.72061403508772</v>
      </c>
    </row>
    <row r="132" spans="1:6" ht="12.75">
      <c r="A132" s="121" t="s">
        <v>401</v>
      </c>
      <c r="B132" s="111" t="s">
        <v>166</v>
      </c>
      <c r="C132" s="124">
        <f>C178+C197+C239+C165+C210</f>
        <v>17730428</v>
      </c>
      <c r="D132" s="124">
        <f>D178+D197+D239+D165+D210</f>
        <v>16826000</v>
      </c>
      <c r="E132" s="124">
        <f>E178+E197+E239+E165+E210</f>
        <v>7597836</v>
      </c>
      <c r="F132" s="113">
        <f t="shared" si="5"/>
        <v>45.15533103530251</v>
      </c>
    </row>
    <row r="133" spans="1:6" ht="12.75" hidden="1">
      <c r="A133" s="121" t="s">
        <v>310</v>
      </c>
      <c r="B133" s="111" t="s">
        <v>167</v>
      </c>
      <c r="C133" s="124"/>
      <c r="D133" s="124"/>
      <c r="E133" s="122"/>
      <c r="F133" s="113" t="e">
        <f t="shared" si="5"/>
        <v>#DIV/0!</v>
      </c>
    </row>
    <row r="134" spans="1:6" ht="12.75">
      <c r="A134" s="121" t="s">
        <v>400</v>
      </c>
      <c r="B134" s="111" t="s">
        <v>168</v>
      </c>
      <c r="C134" s="122">
        <f>C145+C154+C167+C180+C199+C212+C223+C232+C240+C248+C257+C188</f>
        <v>65460597</v>
      </c>
      <c r="D134" s="122">
        <f>D145+D154+D167+D180+D199+D212+D223+D232+D240+D248+D257+D188</f>
        <v>52925000</v>
      </c>
      <c r="E134" s="122">
        <f>E145+E154+E167+E180+E199+E212+E223+E232+E240+E248+E257</f>
        <v>18040893</v>
      </c>
      <c r="F134" s="113">
        <f t="shared" si="5"/>
        <v>34.08765800661313</v>
      </c>
    </row>
    <row r="135" spans="1:6" ht="12.75">
      <c r="A135" s="121" t="s">
        <v>402</v>
      </c>
      <c r="B135" s="111" t="s">
        <v>346</v>
      </c>
      <c r="C135" s="122">
        <f>C242</f>
        <v>0</v>
      </c>
      <c r="D135" s="122">
        <f>D242</f>
        <v>0</v>
      </c>
      <c r="E135" s="122">
        <f>E242</f>
        <v>0</v>
      </c>
      <c r="F135" s="113"/>
    </row>
    <row r="136" spans="1:6" ht="12.75">
      <c r="A136" s="121" t="s">
        <v>403</v>
      </c>
      <c r="B136" s="111" t="s">
        <v>170</v>
      </c>
      <c r="C136" s="124">
        <f>C258</f>
        <v>18399527</v>
      </c>
      <c r="D136" s="124">
        <f>D258</f>
        <v>17656000</v>
      </c>
      <c r="E136" s="122">
        <f>E259</f>
        <v>14240588</v>
      </c>
      <c r="F136" s="113">
        <f aca="true" t="shared" si="6" ref="F136:F145">E136/D136*100</f>
        <v>80.65579972813775</v>
      </c>
    </row>
    <row r="137" spans="1:6" ht="26.25">
      <c r="A137" s="121" t="s">
        <v>441</v>
      </c>
      <c r="B137" s="111" t="s">
        <v>374</v>
      </c>
      <c r="C137" s="124">
        <f>C147+C182+C214+C225</f>
        <v>-2813764</v>
      </c>
      <c r="D137" s="124">
        <f>D147+D182+D214+D225</f>
        <v>-2813000</v>
      </c>
      <c r="E137" s="124">
        <f>E147+E182+E214+E225</f>
        <v>-769175</v>
      </c>
      <c r="F137" s="113">
        <f t="shared" si="6"/>
        <v>27.343583362957695</v>
      </c>
    </row>
    <row r="138" spans="1:6" s="109" customFormat="1" ht="13.5">
      <c r="A138" s="119" t="s">
        <v>175</v>
      </c>
      <c r="B138" s="125" t="s">
        <v>176</v>
      </c>
      <c r="C138" s="126">
        <f>C139+C144+C147</f>
        <v>26613276</v>
      </c>
      <c r="D138" s="126">
        <f>D139+D144+D147</f>
        <v>22697000</v>
      </c>
      <c r="E138" s="126">
        <f>E139+E144+E147</f>
        <v>18026032</v>
      </c>
      <c r="F138" s="107">
        <f t="shared" si="6"/>
        <v>79.42032867779882</v>
      </c>
    </row>
    <row r="139" spans="1:6" ht="12.75">
      <c r="A139" s="121" t="s">
        <v>311</v>
      </c>
      <c r="B139" s="111" t="s">
        <v>151</v>
      </c>
      <c r="C139" s="124">
        <f>C140+C141+C142</f>
        <v>28442382</v>
      </c>
      <c r="D139" s="124">
        <f>D140+D141+D142</f>
        <v>24917000</v>
      </c>
      <c r="E139" s="124">
        <f>E140+E141+E142</f>
        <v>18548832</v>
      </c>
      <c r="F139" s="113">
        <f t="shared" si="6"/>
        <v>74.44247702371875</v>
      </c>
    </row>
    <row r="140" spans="1:6" ht="12.75">
      <c r="A140" s="121" t="s">
        <v>152</v>
      </c>
      <c r="B140" s="111" t="s">
        <v>153</v>
      </c>
      <c r="C140" s="124">
        <v>15620542</v>
      </c>
      <c r="D140" s="124">
        <v>13591000</v>
      </c>
      <c r="E140" s="122">
        <v>10686233</v>
      </c>
      <c r="F140" s="113">
        <f t="shared" si="6"/>
        <v>78.62727540284011</v>
      </c>
    </row>
    <row r="141" spans="1:6" ht="12.75">
      <c r="A141" s="121" t="s">
        <v>154</v>
      </c>
      <c r="B141" s="111" t="s">
        <v>155</v>
      </c>
      <c r="C141" s="124">
        <v>12370840</v>
      </c>
      <c r="D141" s="124">
        <v>10875000</v>
      </c>
      <c r="E141" s="122">
        <v>7411787</v>
      </c>
      <c r="F141" s="113">
        <f t="shared" si="6"/>
        <v>68.1543632183908</v>
      </c>
    </row>
    <row r="142" spans="1:6" ht="12.75">
      <c r="A142" s="121" t="s">
        <v>439</v>
      </c>
      <c r="B142" s="111" t="s">
        <v>391</v>
      </c>
      <c r="C142" s="124">
        <v>451000</v>
      </c>
      <c r="D142" s="124">
        <v>451000</v>
      </c>
      <c r="E142" s="122">
        <v>450812</v>
      </c>
      <c r="F142" s="113">
        <f t="shared" si="6"/>
        <v>99.95831485587583</v>
      </c>
    </row>
    <row r="143" spans="1:6" ht="26.25" hidden="1">
      <c r="A143" s="121" t="s">
        <v>399</v>
      </c>
      <c r="B143" s="111" t="s">
        <v>163</v>
      </c>
      <c r="C143" s="124"/>
      <c r="D143" s="124"/>
      <c r="E143" s="122"/>
      <c r="F143" s="113" t="e">
        <f t="shared" si="6"/>
        <v>#DIV/0!</v>
      </c>
    </row>
    <row r="144" spans="1:6" ht="12.75">
      <c r="A144" s="121" t="s">
        <v>312</v>
      </c>
      <c r="B144" s="111" t="s">
        <v>167</v>
      </c>
      <c r="C144" s="124">
        <f>C145</f>
        <v>981295</v>
      </c>
      <c r="D144" s="124">
        <f>D145</f>
        <v>590000</v>
      </c>
      <c r="E144" s="122">
        <f>E145</f>
        <v>13891</v>
      </c>
      <c r="F144" s="113">
        <f t="shared" si="6"/>
        <v>2.3544067796610166</v>
      </c>
    </row>
    <row r="145" spans="1:6" ht="12.75">
      <c r="A145" s="121" t="s">
        <v>400</v>
      </c>
      <c r="B145" s="111" t="s">
        <v>168</v>
      </c>
      <c r="C145" s="124">
        <v>981295</v>
      </c>
      <c r="D145" s="124">
        <v>590000</v>
      </c>
      <c r="E145" s="122">
        <v>13891</v>
      </c>
      <c r="F145" s="113">
        <f t="shared" si="6"/>
        <v>2.3544067796610166</v>
      </c>
    </row>
    <row r="146" spans="1:6" ht="26.25" hidden="1">
      <c r="A146" s="121" t="s">
        <v>171</v>
      </c>
      <c r="B146" s="111" t="s">
        <v>172</v>
      </c>
      <c r="C146" s="124"/>
      <c r="D146" s="124"/>
      <c r="E146" s="122"/>
      <c r="F146" s="113" t="e">
        <f>E146/D146*100</f>
        <v>#DIV/0!</v>
      </c>
    </row>
    <row r="147" spans="1:6" ht="26.25" customHeight="1">
      <c r="A147" s="121" t="s">
        <v>441</v>
      </c>
      <c r="B147" s="111" t="s">
        <v>374</v>
      </c>
      <c r="C147" s="124">
        <v>-2810401</v>
      </c>
      <c r="D147" s="124">
        <v>-2810000</v>
      </c>
      <c r="E147" s="122">
        <v>-536691</v>
      </c>
      <c r="F147" s="116">
        <f>E147/D147*100</f>
        <v>19.09932384341637</v>
      </c>
    </row>
    <row r="148" spans="1:6" s="109" customFormat="1" ht="13.5">
      <c r="A148" s="119" t="s">
        <v>177</v>
      </c>
      <c r="B148" s="125" t="s">
        <v>178</v>
      </c>
      <c r="C148" s="126">
        <f>C149+C153+C155</f>
        <v>11689000</v>
      </c>
      <c r="D148" s="126">
        <f>D149+D153</f>
        <v>2132000</v>
      </c>
      <c r="E148" s="120">
        <f>E149+E153</f>
        <v>1295721</v>
      </c>
      <c r="F148" s="107">
        <f aca="true" t="shared" si="7" ref="F148:F218">E148/D148*100</f>
        <v>60.7749061913696</v>
      </c>
    </row>
    <row r="149" spans="1:6" ht="12.75">
      <c r="A149" s="121" t="s">
        <v>313</v>
      </c>
      <c r="B149" s="111" t="s">
        <v>151</v>
      </c>
      <c r="C149" s="124">
        <f>C150+C151+C152</f>
        <v>6982000</v>
      </c>
      <c r="D149" s="124">
        <f>D150+D151+D152</f>
        <v>2052000</v>
      </c>
      <c r="E149" s="124">
        <f>E150+E151+E152</f>
        <v>1295721</v>
      </c>
      <c r="F149" s="113">
        <f t="shared" si="7"/>
        <v>63.14429824561404</v>
      </c>
    </row>
    <row r="150" spans="1:6" ht="12.75">
      <c r="A150" s="121" t="s">
        <v>152</v>
      </c>
      <c r="B150" s="111" t="s">
        <v>153</v>
      </c>
      <c r="C150" s="124">
        <v>1846000</v>
      </c>
      <c r="D150" s="124">
        <v>1601000</v>
      </c>
      <c r="E150" s="122">
        <v>1118030</v>
      </c>
      <c r="F150" s="113">
        <f t="shared" si="7"/>
        <v>69.83322923173017</v>
      </c>
    </row>
    <row r="151" spans="1:6" ht="12.75">
      <c r="A151" s="121" t="s">
        <v>154</v>
      </c>
      <c r="B151" s="111" t="s">
        <v>155</v>
      </c>
      <c r="C151" s="124">
        <v>529000</v>
      </c>
      <c r="D151" s="124">
        <v>451000</v>
      </c>
      <c r="E151" s="122">
        <v>177691</v>
      </c>
      <c r="F151" s="113">
        <f t="shared" si="7"/>
        <v>39.39933481152993</v>
      </c>
    </row>
    <row r="152" spans="1:6" ht="12.75">
      <c r="A152" s="121" t="s">
        <v>160</v>
      </c>
      <c r="B152" s="111" t="s">
        <v>161</v>
      </c>
      <c r="C152" s="124">
        <v>4607000</v>
      </c>
      <c r="D152" s="124"/>
      <c r="E152" s="122"/>
      <c r="F152" s="113"/>
    </row>
    <row r="153" spans="1:6" ht="12.75">
      <c r="A153" s="121" t="s">
        <v>312</v>
      </c>
      <c r="B153" s="111" t="s">
        <v>167</v>
      </c>
      <c r="C153" s="124">
        <f>C154</f>
        <v>100000</v>
      </c>
      <c r="D153" s="124">
        <f>D154</f>
        <v>80000</v>
      </c>
      <c r="E153" s="122"/>
      <c r="F153" s="118"/>
    </row>
    <row r="154" spans="1:6" ht="12.75">
      <c r="A154" s="121" t="s">
        <v>400</v>
      </c>
      <c r="B154" s="111" t="s">
        <v>168</v>
      </c>
      <c r="C154" s="124">
        <v>100000</v>
      </c>
      <c r="D154" s="124">
        <v>80000</v>
      </c>
      <c r="E154" s="122"/>
      <c r="F154" s="118"/>
    </row>
    <row r="155" spans="1:6" ht="12.75">
      <c r="A155" s="121" t="s">
        <v>457</v>
      </c>
      <c r="B155" s="111" t="s">
        <v>455</v>
      </c>
      <c r="C155" s="124">
        <v>4607000</v>
      </c>
      <c r="D155" s="124"/>
      <c r="E155" s="122"/>
      <c r="F155" s="118"/>
    </row>
    <row r="156" spans="1:6" ht="12.75">
      <c r="A156" s="121" t="s">
        <v>458</v>
      </c>
      <c r="B156" s="111" t="s">
        <v>456</v>
      </c>
      <c r="C156" s="124">
        <v>2475000</v>
      </c>
      <c r="D156" s="124"/>
      <c r="E156" s="122"/>
      <c r="F156" s="118"/>
    </row>
    <row r="157" spans="1:6" ht="13.5" customHeight="1">
      <c r="A157" s="119" t="s">
        <v>326</v>
      </c>
      <c r="B157" s="125" t="s">
        <v>328</v>
      </c>
      <c r="C157" s="126">
        <f>C158</f>
        <v>4024850</v>
      </c>
      <c r="D157" s="126">
        <f>D158</f>
        <v>3351000</v>
      </c>
      <c r="E157" s="120">
        <f>E158</f>
        <v>2417015</v>
      </c>
      <c r="F157" s="107">
        <f t="shared" si="7"/>
        <v>72.12817069531484</v>
      </c>
    </row>
    <row r="158" spans="1:6" ht="12.75">
      <c r="A158" s="121" t="s">
        <v>313</v>
      </c>
      <c r="B158" s="111" t="s">
        <v>329</v>
      </c>
      <c r="C158" s="124">
        <f>C159+C160</f>
        <v>4024850</v>
      </c>
      <c r="D158" s="124">
        <f>D159+D160</f>
        <v>3351000</v>
      </c>
      <c r="E158" s="122">
        <f>E159+E160</f>
        <v>2417015</v>
      </c>
      <c r="F158" s="113">
        <f t="shared" si="7"/>
        <v>72.12817069531484</v>
      </c>
    </row>
    <row r="159" spans="1:6" ht="12.75">
      <c r="A159" s="121" t="s">
        <v>154</v>
      </c>
      <c r="B159" s="111" t="s">
        <v>330</v>
      </c>
      <c r="C159" s="124">
        <v>24850</v>
      </c>
      <c r="D159" s="124">
        <v>20000</v>
      </c>
      <c r="E159" s="122">
        <v>580</v>
      </c>
      <c r="F159" s="113">
        <f t="shared" si="7"/>
        <v>2.9000000000000004</v>
      </c>
    </row>
    <row r="160" spans="1:6" ht="12.75">
      <c r="A160" s="121" t="s">
        <v>327</v>
      </c>
      <c r="B160" s="111" t="s">
        <v>331</v>
      </c>
      <c r="C160" s="124">
        <v>4000000</v>
      </c>
      <c r="D160" s="124">
        <v>3331000</v>
      </c>
      <c r="E160" s="122">
        <v>2416435</v>
      </c>
      <c r="F160" s="113">
        <f t="shared" si="7"/>
        <v>72.54383068147703</v>
      </c>
    </row>
    <row r="161" spans="1:6" s="109" customFormat="1" ht="13.5">
      <c r="A161" s="119" t="s">
        <v>179</v>
      </c>
      <c r="B161" s="125" t="s">
        <v>180</v>
      </c>
      <c r="C161" s="126">
        <f>C162+C166</f>
        <v>12275750</v>
      </c>
      <c r="D161" s="126">
        <f>D162+D166</f>
        <v>10520000</v>
      </c>
      <c r="E161" s="120">
        <f>E162+E166+E168</f>
        <v>7033486</v>
      </c>
      <c r="F161" s="107">
        <f t="shared" si="7"/>
        <v>66.85823193916349</v>
      </c>
    </row>
    <row r="162" spans="1:6" ht="12.75">
      <c r="A162" s="121" t="s">
        <v>258</v>
      </c>
      <c r="B162" s="111" t="s">
        <v>151</v>
      </c>
      <c r="C162" s="124">
        <f>C163+C164+C165</f>
        <v>11384500</v>
      </c>
      <c r="D162" s="124">
        <f>D163+D164+D165</f>
        <v>9793000</v>
      </c>
      <c r="E162" s="122">
        <f>E163+E164</f>
        <v>6963419</v>
      </c>
      <c r="F162" s="113">
        <f t="shared" si="7"/>
        <v>71.10608597978147</v>
      </c>
    </row>
    <row r="163" spans="1:6" ht="12.75">
      <c r="A163" s="121" t="s">
        <v>152</v>
      </c>
      <c r="B163" s="111" t="s">
        <v>153</v>
      </c>
      <c r="C163" s="124">
        <v>9710000</v>
      </c>
      <c r="D163" s="124">
        <v>8390000</v>
      </c>
      <c r="E163" s="122">
        <v>6423460</v>
      </c>
      <c r="F163" s="113">
        <f t="shared" si="7"/>
        <v>76.56090584028605</v>
      </c>
    </row>
    <row r="164" spans="1:6" ht="12.75">
      <c r="A164" s="121" t="s">
        <v>154</v>
      </c>
      <c r="B164" s="111" t="s">
        <v>155</v>
      </c>
      <c r="C164" s="124">
        <v>1634500</v>
      </c>
      <c r="D164" s="124">
        <v>1371000</v>
      </c>
      <c r="E164" s="122">
        <v>539959</v>
      </c>
      <c r="F164" s="113">
        <f t="shared" si="7"/>
        <v>39.384318016046684</v>
      </c>
    </row>
    <row r="165" spans="1:6" ht="12.75">
      <c r="A165" s="121" t="s">
        <v>440</v>
      </c>
      <c r="B165" s="111" t="s">
        <v>352</v>
      </c>
      <c r="C165" s="124">
        <v>40000</v>
      </c>
      <c r="D165" s="124">
        <v>32000</v>
      </c>
      <c r="E165" s="122"/>
      <c r="F165" s="113">
        <f t="shared" si="7"/>
        <v>0</v>
      </c>
    </row>
    <row r="166" spans="1:6" ht="12.75">
      <c r="A166" s="121" t="s">
        <v>259</v>
      </c>
      <c r="B166" s="111" t="s">
        <v>167</v>
      </c>
      <c r="C166" s="124">
        <f>C167</f>
        <v>891250</v>
      </c>
      <c r="D166" s="124">
        <f>D167</f>
        <v>727000</v>
      </c>
      <c r="E166" s="122">
        <f>E167</f>
        <v>70067</v>
      </c>
      <c r="F166" s="113">
        <f t="shared" si="7"/>
        <v>9.637826685006877</v>
      </c>
    </row>
    <row r="167" spans="1:6" ht="12.75">
      <c r="A167" s="121" t="s">
        <v>400</v>
      </c>
      <c r="B167" s="111" t="s">
        <v>168</v>
      </c>
      <c r="C167" s="124">
        <v>891250</v>
      </c>
      <c r="D167" s="124">
        <v>727000</v>
      </c>
      <c r="E167" s="122">
        <v>70067</v>
      </c>
      <c r="F167" s="113">
        <f t="shared" si="7"/>
        <v>9.637826685006877</v>
      </c>
    </row>
    <row r="168" spans="1:6" ht="26.25" hidden="1">
      <c r="A168" s="121" t="s">
        <v>171</v>
      </c>
      <c r="B168" s="111" t="s">
        <v>172</v>
      </c>
      <c r="C168" s="124"/>
      <c r="D168" s="124"/>
      <c r="E168" s="122"/>
      <c r="F168" s="118" t="e">
        <f t="shared" si="7"/>
        <v>#DIV/0!</v>
      </c>
    </row>
    <row r="169" spans="1:6" s="109" customFormat="1" ht="13.5">
      <c r="A169" s="119" t="s">
        <v>181</v>
      </c>
      <c r="B169" s="125" t="s">
        <v>182</v>
      </c>
      <c r="C169" s="120">
        <f>C170+C179+C182</f>
        <v>151119010</v>
      </c>
      <c r="D169" s="120">
        <f>D170+D179+D182</f>
        <v>118745000</v>
      </c>
      <c r="E169" s="120">
        <f>E170+E179+E182</f>
        <v>97631608</v>
      </c>
      <c r="F169" s="107">
        <f t="shared" si="7"/>
        <v>82.21955282327677</v>
      </c>
    </row>
    <row r="170" spans="1:6" ht="12.75">
      <c r="A170" s="121" t="s">
        <v>314</v>
      </c>
      <c r="B170" s="111" t="s">
        <v>151</v>
      </c>
      <c r="C170" s="124">
        <f>C171+C172+C173+C174+C176+C177+C178</f>
        <v>144646550</v>
      </c>
      <c r="D170" s="124">
        <f>D171+D172+D173+D174+D176+D177+D178</f>
        <v>112663000</v>
      </c>
      <c r="E170" s="124">
        <f>E171+E172+E173+E174+E176+E177+E178</f>
        <v>97497866</v>
      </c>
      <c r="F170" s="113">
        <f t="shared" si="7"/>
        <v>86.53938382610085</v>
      </c>
    </row>
    <row r="171" spans="1:6" ht="12.75">
      <c r="A171" s="121" t="s">
        <v>152</v>
      </c>
      <c r="B171" s="111" t="s">
        <v>153</v>
      </c>
      <c r="C171" s="124">
        <v>112726000</v>
      </c>
      <c r="D171" s="124">
        <v>86067000</v>
      </c>
      <c r="E171" s="122">
        <v>85646197</v>
      </c>
      <c r="F171" s="113">
        <f t="shared" si="7"/>
        <v>99.51107509266038</v>
      </c>
    </row>
    <row r="172" spans="1:6" ht="12.75">
      <c r="A172" s="121" t="s">
        <v>154</v>
      </c>
      <c r="B172" s="111" t="s">
        <v>155</v>
      </c>
      <c r="C172" s="124">
        <v>27387250</v>
      </c>
      <c r="D172" s="124">
        <v>22459000</v>
      </c>
      <c r="E172" s="122">
        <v>9929433</v>
      </c>
      <c r="F172" s="113">
        <f t="shared" si="7"/>
        <v>44.21137628567612</v>
      </c>
    </row>
    <row r="173" spans="1:6" ht="12.75">
      <c r="A173" s="121" t="s">
        <v>390</v>
      </c>
      <c r="B173" s="111" t="s">
        <v>391</v>
      </c>
      <c r="C173" s="124">
        <v>922000</v>
      </c>
      <c r="D173" s="124">
        <v>690000</v>
      </c>
      <c r="E173" s="122">
        <v>460000</v>
      </c>
      <c r="F173" s="113">
        <f t="shared" si="7"/>
        <v>66.66666666666666</v>
      </c>
    </row>
    <row r="174" spans="1:6" ht="26.25" hidden="1">
      <c r="A174" s="121" t="s">
        <v>399</v>
      </c>
      <c r="B174" s="111" t="s">
        <v>163</v>
      </c>
      <c r="C174" s="124"/>
      <c r="D174" s="124"/>
      <c r="E174" s="122"/>
      <c r="F174" s="113"/>
    </row>
    <row r="175" spans="1:6" ht="12.75" hidden="1">
      <c r="A175" s="121" t="s">
        <v>164</v>
      </c>
      <c r="B175" s="111" t="s">
        <v>165</v>
      </c>
      <c r="C175" s="124"/>
      <c r="D175" s="124"/>
      <c r="E175" s="122"/>
      <c r="F175" s="113" t="e">
        <f t="shared" si="7"/>
        <v>#DIV/0!</v>
      </c>
    </row>
    <row r="176" spans="1:6" ht="12.75">
      <c r="A176" s="121" t="s">
        <v>164</v>
      </c>
      <c r="B176" s="111" t="s">
        <v>353</v>
      </c>
      <c r="C176" s="124">
        <v>696000</v>
      </c>
      <c r="D176" s="124">
        <v>532000</v>
      </c>
      <c r="E176" s="122">
        <v>419691</v>
      </c>
      <c r="F176" s="113">
        <f t="shared" si="7"/>
        <v>78.88928571428572</v>
      </c>
    </row>
    <row r="177" spans="1:6" ht="26.25">
      <c r="A177" s="121" t="s">
        <v>434</v>
      </c>
      <c r="B177" s="111" t="s">
        <v>393</v>
      </c>
      <c r="C177" s="124">
        <v>315300</v>
      </c>
      <c r="D177" s="124">
        <v>315000</v>
      </c>
      <c r="E177" s="122"/>
      <c r="F177" s="113"/>
    </row>
    <row r="178" spans="1:6" ht="12.75">
      <c r="A178" s="121" t="s">
        <v>401</v>
      </c>
      <c r="B178" s="111" t="s">
        <v>166</v>
      </c>
      <c r="C178" s="124">
        <v>2600000</v>
      </c>
      <c r="D178" s="124">
        <v>2600000</v>
      </c>
      <c r="E178" s="122">
        <v>1042545</v>
      </c>
      <c r="F178" s="113">
        <f t="shared" si="7"/>
        <v>40.097884615384615</v>
      </c>
    </row>
    <row r="179" spans="1:6" ht="12.75">
      <c r="A179" s="121" t="s">
        <v>261</v>
      </c>
      <c r="B179" s="111" t="s">
        <v>167</v>
      </c>
      <c r="C179" s="124">
        <f>C180</f>
        <v>6472460</v>
      </c>
      <c r="D179" s="124">
        <f>D180</f>
        <v>6082000</v>
      </c>
      <c r="E179" s="122">
        <f>E180</f>
        <v>316695</v>
      </c>
      <c r="F179" s="113">
        <f t="shared" si="7"/>
        <v>5.207086484708977</v>
      </c>
    </row>
    <row r="180" spans="1:6" ht="12.75">
      <c r="A180" s="121" t="s">
        <v>400</v>
      </c>
      <c r="B180" s="111" t="s">
        <v>168</v>
      </c>
      <c r="C180" s="124">
        <v>6472460</v>
      </c>
      <c r="D180" s="124">
        <v>6082000</v>
      </c>
      <c r="E180" s="122">
        <v>316695</v>
      </c>
      <c r="F180" s="113">
        <f t="shared" si="7"/>
        <v>5.207086484708977</v>
      </c>
    </row>
    <row r="181" spans="1:6" ht="26.25" hidden="1">
      <c r="A181" s="121" t="s">
        <v>171</v>
      </c>
      <c r="B181" s="111" t="s">
        <v>172</v>
      </c>
      <c r="C181" s="124"/>
      <c r="D181" s="124"/>
      <c r="E181" s="122"/>
      <c r="F181" s="118" t="e">
        <f t="shared" si="7"/>
        <v>#DIV/0!</v>
      </c>
    </row>
    <row r="182" spans="1:6" ht="26.25">
      <c r="A182" s="121" t="s">
        <v>441</v>
      </c>
      <c r="B182" s="111" t="s">
        <v>374</v>
      </c>
      <c r="C182" s="124"/>
      <c r="D182" s="124"/>
      <c r="E182" s="122">
        <v>-182953</v>
      </c>
      <c r="F182" s="118"/>
    </row>
    <row r="183" spans="1:6" s="109" customFormat="1" ht="13.5">
      <c r="A183" s="119" t="s">
        <v>183</v>
      </c>
      <c r="B183" s="125" t="s">
        <v>184</v>
      </c>
      <c r="C183" s="126">
        <f>C184+C188</f>
        <v>4492825</v>
      </c>
      <c r="D183" s="126">
        <f>D184+D188</f>
        <v>3524000</v>
      </c>
      <c r="E183" s="126">
        <f>E184+E188</f>
        <v>2531989</v>
      </c>
      <c r="F183" s="107">
        <f t="shared" si="7"/>
        <v>71.84985811577752</v>
      </c>
    </row>
    <row r="184" spans="1:6" ht="12.75">
      <c r="A184" s="121" t="s">
        <v>257</v>
      </c>
      <c r="B184" s="111" t="s">
        <v>151</v>
      </c>
      <c r="C184" s="124">
        <f>C185+C186+C187</f>
        <v>4292825</v>
      </c>
      <c r="D184" s="124">
        <f>D185+D186+D187</f>
        <v>3364000</v>
      </c>
      <c r="E184" s="122">
        <f>E185+E186+E187</f>
        <v>2531989</v>
      </c>
      <c r="F184" s="113">
        <f t="shared" si="7"/>
        <v>75.2672116527943</v>
      </c>
    </row>
    <row r="185" spans="1:6" ht="12.75">
      <c r="A185" s="121" t="s">
        <v>152</v>
      </c>
      <c r="B185" s="111" t="s">
        <v>153</v>
      </c>
      <c r="C185" s="124">
        <v>3580000</v>
      </c>
      <c r="D185" s="124">
        <v>2777000</v>
      </c>
      <c r="E185" s="122">
        <v>2515539</v>
      </c>
      <c r="F185" s="113">
        <f t="shared" si="7"/>
        <v>90.5847677349658</v>
      </c>
    </row>
    <row r="186" spans="1:6" ht="12.75">
      <c r="A186" s="121" t="s">
        <v>154</v>
      </c>
      <c r="B186" s="111" t="s">
        <v>155</v>
      </c>
      <c r="C186" s="124">
        <v>710825</v>
      </c>
      <c r="D186" s="124">
        <v>585000</v>
      </c>
      <c r="E186" s="122">
        <v>15443</v>
      </c>
      <c r="F186" s="113">
        <f t="shared" si="7"/>
        <v>2.6398290598290597</v>
      </c>
    </row>
    <row r="187" spans="1:6" ht="12.75">
      <c r="A187" s="121" t="s">
        <v>164</v>
      </c>
      <c r="B187" s="111" t="s">
        <v>165</v>
      </c>
      <c r="C187" s="124">
        <v>2000</v>
      </c>
      <c r="D187" s="124">
        <v>2000</v>
      </c>
      <c r="E187" s="122">
        <v>1007</v>
      </c>
      <c r="F187" s="113">
        <f t="shared" si="7"/>
        <v>50.349999999999994</v>
      </c>
    </row>
    <row r="188" spans="1:6" ht="12.75">
      <c r="A188" s="121" t="s">
        <v>261</v>
      </c>
      <c r="B188" s="111" t="s">
        <v>167</v>
      </c>
      <c r="C188" s="124">
        <f>C189</f>
        <v>200000</v>
      </c>
      <c r="D188" s="124">
        <f>D189</f>
        <v>160000</v>
      </c>
      <c r="E188" s="122"/>
      <c r="F188" s="113"/>
    </row>
    <row r="189" spans="1:6" ht="12.75">
      <c r="A189" s="121" t="s">
        <v>400</v>
      </c>
      <c r="B189" s="111" t="s">
        <v>168</v>
      </c>
      <c r="C189" s="124">
        <v>200000</v>
      </c>
      <c r="D189" s="124">
        <v>160000</v>
      </c>
      <c r="E189" s="122"/>
      <c r="F189" s="113"/>
    </row>
    <row r="190" spans="1:6" s="109" customFormat="1" ht="13.5">
      <c r="A190" s="119" t="s">
        <v>185</v>
      </c>
      <c r="B190" s="105" t="s">
        <v>186</v>
      </c>
      <c r="C190" s="127">
        <f>C191+C198+C200</f>
        <v>42986230</v>
      </c>
      <c r="D190" s="127">
        <f>D191+D198+D200</f>
        <v>37430000</v>
      </c>
      <c r="E190" s="127">
        <f>E191+E198+E200</f>
        <v>17752212</v>
      </c>
      <c r="F190" s="107">
        <f t="shared" si="7"/>
        <v>47.42776382580818</v>
      </c>
    </row>
    <row r="191" spans="1:6" ht="12.75">
      <c r="A191" s="121" t="s">
        <v>311</v>
      </c>
      <c r="B191" s="111" t="s">
        <v>151</v>
      </c>
      <c r="C191" s="124">
        <f>C192+C193+C196+C197+C195+C194</f>
        <v>40217390</v>
      </c>
      <c r="D191" s="124">
        <f>D192+D193+D196+D197+D195+D194</f>
        <v>34997000</v>
      </c>
      <c r="E191" s="124">
        <f>E192+E193+E196+E197+E195+E194</f>
        <v>17699652</v>
      </c>
      <c r="F191" s="113">
        <f t="shared" si="7"/>
        <v>50.57476926593708</v>
      </c>
    </row>
    <row r="192" spans="1:6" ht="12.75">
      <c r="A192" s="121" t="s">
        <v>152</v>
      </c>
      <c r="B192" s="111" t="s">
        <v>153</v>
      </c>
      <c r="C192" s="124">
        <v>4704000</v>
      </c>
      <c r="D192" s="124">
        <v>4156000</v>
      </c>
      <c r="E192" s="122">
        <v>3003303</v>
      </c>
      <c r="F192" s="113">
        <f t="shared" si="7"/>
        <v>72.26426852743022</v>
      </c>
    </row>
    <row r="193" spans="1:6" ht="12.75">
      <c r="A193" s="121" t="s">
        <v>154</v>
      </c>
      <c r="B193" s="111" t="s">
        <v>155</v>
      </c>
      <c r="C193" s="124">
        <v>21062192</v>
      </c>
      <c r="D193" s="124">
        <v>17216000</v>
      </c>
      <c r="E193" s="122">
        <v>7930308</v>
      </c>
      <c r="F193" s="113">
        <f t="shared" si="7"/>
        <v>46.06359200743494</v>
      </c>
    </row>
    <row r="194" spans="1:6" ht="12.75" hidden="1">
      <c r="A194" s="121" t="s">
        <v>386</v>
      </c>
      <c r="B194" s="111" t="s">
        <v>387</v>
      </c>
      <c r="C194" s="124">
        <v>0</v>
      </c>
      <c r="D194" s="124"/>
      <c r="E194" s="122"/>
      <c r="F194" s="113"/>
    </row>
    <row r="195" spans="1:6" ht="12.75">
      <c r="A195" s="121" t="s">
        <v>321</v>
      </c>
      <c r="B195" s="111" t="s">
        <v>162</v>
      </c>
      <c r="C195" s="124">
        <v>361770</v>
      </c>
      <c r="D195" s="124">
        <v>362000</v>
      </c>
      <c r="E195" s="122">
        <v>361000</v>
      </c>
      <c r="F195" s="113">
        <f t="shared" si="7"/>
        <v>99.72375690607734</v>
      </c>
    </row>
    <row r="196" spans="1:6" ht="26.25" hidden="1">
      <c r="A196" s="121" t="s">
        <v>399</v>
      </c>
      <c r="B196" s="111" t="s">
        <v>335</v>
      </c>
      <c r="C196" s="124"/>
      <c r="D196" s="124"/>
      <c r="E196" s="122"/>
      <c r="F196" s="113"/>
    </row>
    <row r="197" spans="1:6" ht="12.75">
      <c r="A197" s="121" t="s">
        <v>401</v>
      </c>
      <c r="B197" s="111" t="s">
        <v>166</v>
      </c>
      <c r="C197" s="124">
        <v>14089428</v>
      </c>
      <c r="D197" s="124">
        <v>13263000</v>
      </c>
      <c r="E197" s="122">
        <v>6405041</v>
      </c>
      <c r="F197" s="113">
        <f t="shared" si="7"/>
        <v>48.29255070496871</v>
      </c>
    </row>
    <row r="198" spans="1:6" ht="12.75">
      <c r="A198" s="121" t="s">
        <v>315</v>
      </c>
      <c r="B198" s="111" t="s">
        <v>167</v>
      </c>
      <c r="C198" s="124">
        <f>C199</f>
        <v>2768840</v>
      </c>
      <c r="D198" s="124">
        <f>D199</f>
        <v>2433000</v>
      </c>
      <c r="E198" s="122">
        <f>E199</f>
        <v>52560</v>
      </c>
      <c r="F198" s="113">
        <f t="shared" si="7"/>
        <v>2.160295930949445</v>
      </c>
    </row>
    <row r="199" spans="1:6" ht="12.75">
      <c r="A199" s="121" t="s">
        <v>400</v>
      </c>
      <c r="B199" s="111" t="s">
        <v>168</v>
      </c>
      <c r="C199" s="124">
        <v>2768840</v>
      </c>
      <c r="D199" s="124">
        <v>2433000</v>
      </c>
      <c r="E199" s="122">
        <v>52560</v>
      </c>
      <c r="F199" s="113">
        <f t="shared" si="7"/>
        <v>2.160295930949445</v>
      </c>
    </row>
    <row r="200" spans="1:6" ht="26.25" hidden="1">
      <c r="A200" s="121" t="s">
        <v>171</v>
      </c>
      <c r="B200" s="111" t="s">
        <v>172</v>
      </c>
      <c r="C200" s="124"/>
      <c r="D200" s="124"/>
      <c r="E200" s="122"/>
      <c r="F200" s="118" t="e">
        <f t="shared" si="7"/>
        <v>#DIV/0!</v>
      </c>
    </row>
    <row r="201" spans="1:6" s="109" customFormat="1" ht="13.5">
      <c r="A201" s="119" t="s">
        <v>187</v>
      </c>
      <c r="B201" s="105" t="s">
        <v>188</v>
      </c>
      <c r="C201" s="127">
        <f>C202+C211+C214</f>
        <v>34913549</v>
      </c>
      <c r="D201" s="127">
        <f>D202+D211+D214</f>
        <v>27793000</v>
      </c>
      <c r="E201" s="120">
        <f>E202+E211+E213+E214+E210</f>
        <v>19310540</v>
      </c>
      <c r="F201" s="107">
        <f t="shared" si="7"/>
        <v>69.47986903177059</v>
      </c>
    </row>
    <row r="202" spans="1:6" ht="12.75">
      <c r="A202" s="121" t="s">
        <v>316</v>
      </c>
      <c r="B202" s="111" t="s">
        <v>151</v>
      </c>
      <c r="C202" s="124">
        <f>C203+C204+C205+C206+C208+C209+C210</f>
        <v>33781412</v>
      </c>
      <c r="D202" s="124">
        <f>D203+D204+D205+D206+D208+D209+D210</f>
        <v>26879000</v>
      </c>
      <c r="E202" s="124">
        <f>E203+E204+E205+E206+E208+E209</f>
        <v>19163653</v>
      </c>
      <c r="F202" s="113">
        <f t="shared" si="7"/>
        <v>71.29600431563674</v>
      </c>
    </row>
    <row r="203" spans="1:6" ht="12.75">
      <c r="A203" s="121" t="s">
        <v>406</v>
      </c>
      <c r="B203" s="111" t="s">
        <v>153</v>
      </c>
      <c r="C203" s="124">
        <v>14450000</v>
      </c>
      <c r="D203" s="124">
        <v>12258000</v>
      </c>
      <c r="E203" s="122">
        <v>9774379</v>
      </c>
      <c r="F203" s="113">
        <f t="shared" si="7"/>
        <v>79.73877467776146</v>
      </c>
    </row>
    <row r="204" spans="1:6" ht="12.75">
      <c r="A204" s="121" t="s">
        <v>407</v>
      </c>
      <c r="B204" s="111" t="s">
        <v>155</v>
      </c>
      <c r="C204" s="124">
        <v>5308000</v>
      </c>
      <c r="D204" s="124">
        <v>4513000</v>
      </c>
      <c r="E204" s="122">
        <v>1622095</v>
      </c>
      <c r="F204" s="113">
        <f t="shared" si="7"/>
        <v>35.94272102814093</v>
      </c>
    </row>
    <row r="205" spans="1:6" ht="12.75">
      <c r="A205" s="121" t="s">
        <v>405</v>
      </c>
      <c r="B205" s="111" t="s">
        <v>343</v>
      </c>
      <c r="C205" s="124">
        <v>360000</v>
      </c>
      <c r="D205" s="124">
        <v>288000</v>
      </c>
      <c r="E205" s="122">
        <v>266023</v>
      </c>
      <c r="F205" s="113">
        <f t="shared" si="7"/>
        <v>92.36909722222222</v>
      </c>
    </row>
    <row r="206" spans="1:6" ht="12.75">
      <c r="A206" s="121" t="s">
        <v>317</v>
      </c>
      <c r="B206" s="111" t="s">
        <v>162</v>
      </c>
      <c r="C206" s="124">
        <v>982852</v>
      </c>
      <c r="D206" s="124">
        <v>855000</v>
      </c>
      <c r="E206" s="122">
        <v>628658</v>
      </c>
      <c r="F206" s="113">
        <f t="shared" si="7"/>
        <v>73.52725146198831</v>
      </c>
    </row>
    <row r="207" spans="1:6" ht="12" customHeight="1" hidden="1">
      <c r="A207" s="121" t="s">
        <v>318</v>
      </c>
      <c r="B207" s="111" t="s">
        <v>163</v>
      </c>
      <c r="C207" s="124"/>
      <c r="D207" s="124"/>
      <c r="E207" s="122"/>
      <c r="F207" s="113" t="e">
        <f t="shared" si="7"/>
        <v>#DIV/0!</v>
      </c>
    </row>
    <row r="208" spans="1:6" ht="12.75">
      <c r="A208" s="121" t="s">
        <v>164</v>
      </c>
      <c r="B208" s="111" t="s">
        <v>165</v>
      </c>
      <c r="C208" s="124">
        <v>11182800</v>
      </c>
      <c r="D208" s="124">
        <v>7947000</v>
      </c>
      <c r="E208" s="122">
        <v>6872498</v>
      </c>
      <c r="F208" s="113">
        <f t="shared" si="7"/>
        <v>86.47914936454008</v>
      </c>
    </row>
    <row r="209" spans="1:6" ht="26.25">
      <c r="A209" s="121" t="s">
        <v>434</v>
      </c>
      <c r="B209" s="111" t="s">
        <v>393</v>
      </c>
      <c r="C209" s="124">
        <v>497760</v>
      </c>
      <c r="D209" s="124">
        <v>87000</v>
      </c>
      <c r="E209" s="122"/>
      <c r="F209" s="113"/>
    </row>
    <row r="210" spans="1:6" ht="12.75">
      <c r="A210" s="121" t="s">
        <v>401</v>
      </c>
      <c r="B210" s="111" t="s">
        <v>352</v>
      </c>
      <c r="C210" s="124">
        <v>1000000</v>
      </c>
      <c r="D210" s="124">
        <v>931000</v>
      </c>
      <c r="E210" s="122">
        <v>150250</v>
      </c>
      <c r="F210" s="113">
        <f t="shared" si="7"/>
        <v>16.138560687432868</v>
      </c>
    </row>
    <row r="211" spans="1:6" ht="12.75" customHeight="1">
      <c r="A211" s="121" t="s">
        <v>319</v>
      </c>
      <c r="B211" s="111" t="s">
        <v>167</v>
      </c>
      <c r="C211" s="124">
        <f>C212</f>
        <v>1135500</v>
      </c>
      <c r="D211" s="124">
        <f>D212</f>
        <v>917000</v>
      </c>
      <c r="E211" s="122"/>
      <c r="F211" s="113"/>
    </row>
    <row r="212" spans="1:6" ht="12.75">
      <c r="A212" s="121" t="s">
        <v>400</v>
      </c>
      <c r="B212" s="111" t="s">
        <v>168</v>
      </c>
      <c r="C212" s="124">
        <v>1135500</v>
      </c>
      <c r="D212" s="124">
        <v>917000</v>
      </c>
      <c r="E212" s="122"/>
      <c r="F212" s="113"/>
    </row>
    <row r="213" spans="1:6" ht="26.25" hidden="1">
      <c r="A213" s="121" t="s">
        <v>171</v>
      </c>
      <c r="B213" s="111" t="s">
        <v>172</v>
      </c>
      <c r="C213" s="124"/>
      <c r="D213" s="124"/>
      <c r="E213" s="122">
        <v>0</v>
      </c>
      <c r="F213" s="113" t="e">
        <f t="shared" si="7"/>
        <v>#DIV/0!</v>
      </c>
    </row>
    <row r="214" spans="1:6" ht="26.25">
      <c r="A214" s="121" t="s">
        <v>441</v>
      </c>
      <c r="B214" s="111" t="s">
        <v>374</v>
      </c>
      <c r="C214" s="124">
        <v>-3363</v>
      </c>
      <c r="D214" s="124">
        <v>-3000</v>
      </c>
      <c r="E214" s="122">
        <v>-3363</v>
      </c>
      <c r="F214" s="116">
        <f t="shared" si="7"/>
        <v>112.1</v>
      </c>
    </row>
    <row r="215" spans="1:6" s="109" customFormat="1" ht="13.5">
      <c r="A215" s="119" t="s">
        <v>189</v>
      </c>
      <c r="B215" s="105" t="s">
        <v>190</v>
      </c>
      <c r="C215" s="127">
        <f>C216+C222</f>
        <v>82063975</v>
      </c>
      <c r="D215" s="127">
        <f>D216+D222</f>
        <v>62580000</v>
      </c>
      <c r="E215" s="127">
        <f>E216+E222+E225</f>
        <v>33294134</v>
      </c>
      <c r="F215" s="107">
        <f t="shared" si="7"/>
        <v>53.202515180568874</v>
      </c>
    </row>
    <row r="216" spans="1:6" ht="12.75">
      <c r="A216" s="121" t="s">
        <v>320</v>
      </c>
      <c r="B216" s="111" t="s">
        <v>151</v>
      </c>
      <c r="C216" s="124">
        <f>C217+C218+C219+C220+C221</f>
        <v>42734716</v>
      </c>
      <c r="D216" s="124">
        <f>D217+D218+D219+D220+D221</f>
        <v>33911000</v>
      </c>
      <c r="E216" s="122">
        <f>E217+E218+E219+E220</f>
        <v>18869026</v>
      </c>
      <c r="F216" s="113">
        <f t="shared" si="7"/>
        <v>55.64278847571585</v>
      </c>
    </row>
    <row r="217" spans="1:6" ht="12.75">
      <c r="A217" s="121" t="s">
        <v>152</v>
      </c>
      <c r="B217" s="111" t="s">
        <v>153</v>
      </c>
      <c r="C217" s="124">
        <v>6165000</v>
      </c>
      <c r="D217" s="124">
        <v>5474000</v>
      </c>
      <c r="E217" s="122">
        <v>3788485</v>
      </c>
      <c r="F217" s="113">
        <f t="shared" si="7"/>
        <v>69.20871392035075</v>
      </c>
    </row>
    <row r="218" spans="1:6" ht="12.75">
      <c r="A218" s="121" t="s">
        <v>154</v>
      </c>
      <c r="B218" s="111" t="s">
        <v>155</v>
      </c>
      <c r="C218" s="124">
        <v>36169313</v>
      </c>
      <c r="D218" s="124">
        <v>28153000</v>
      </c>
      <c r="E218" s="122">
        <v>15080541</v>
      </c>
      <c r="F218" s="113">
        <f t="shared" si="7"/>
        <v>53.566373033069304</v>
      </c>
    </row>
    <row r="219" spans="1:6" ht="12.75">
      <c r="A219" s="121" t="s">
        <v>321</v>
      </c>
      <c r="B219" s="111" t="s">
        <v>162</v>
      </c>
      <c r="C219" s="124">
        <v>124000</v>
      </c>
      <c r="D219" s="124">
        <v>99000</v>
      </c>
      <c r="E219" s="122"/>
      <c r="F219" s="113"/>
    </row>
    <row r="220" spans="1:6" ht="26.25" hidden="1">
      <c r="A220" s="121" t="s">
        <v>399</v>
      </c>
      <c r="B220" s="111" t="s">
        <v>163</v>
      </c>
      <c r="C220" s="124"/>
      <c r="D220" s="124"/>
      <c r="E220" s="122"/>
      <c r="F220" s="113"/>
    </row>
    <row r="221" spans="1:6" ht="26.25">
      <c r="A221" s="121" t="s">
        <v>434</v>
      </c>
      <c r="B221" s="111" t="s">
        <v>393</v>
      </c>
      <c r="C221" s="124">
        <v>276403</v>
      </c>
      <c r="D221" s="124">
        <v>185000</v>
      </c>
      <c r="E221" s="122"/>
      <c r="F221" s="113"/>
    </row>
    <row r="222" spans="1:6" ht="12.75">
      <c r="A222" s="121" t="s">
        <v>322</v>
      </c>
      <c r="B222" s="111" t="s">
        <v>167</v>
      </c>
      <c r="C222" s="124">
        <f>C223</f>
        <v>39329259</v>
      </c>
      <c r="D222" s="124">
        <f>D223</f>
        <v>28669000</v>
      </c>
      <c r="E222" s="122">
        <f>E223</f>
        <v>14471276</v>
      </c>
      <c r="F222" s="113">
        <f>E222/D222*100</f>
        <v>50.47708674875301</v>
      </c>
    </row>
    <row r="223" spans="1:6" ht="12.75">
      <c r="A223" s="121" t="s">
        <v>400</v>
      </c>
      <c r="B223" s="111" t="s">
        <v>168</v>
      </c>
      <c r="C223" s="124">
        <v>39329259</v>
      </c>
      <c r="D223" s="124">
        <v>28669000</v>
      </c>
      <c r="E223" s="122">
        <v>14471276</v>
      </c>
      <c r="F223" s="113">
        <f>E223/D223*100</f>
        <v>50.47708674875301</v>
      </c>
    </row>
    <row r="224" spans="1:6" ht="26.25" hidden="1">
      <c r="A224" s="121" t="s">
        <v>171</v>
      </c>
      <c r="B224" s="111" t="s">
        <v>172</v>
      </c>
      <c r="C224" s="124"/>
      <c r="D224" s="124"/>
      <c r="E224" s="122"/>
      <c r="F224" s="113"/>
    </row>
    <row r="225" spans="1:6" ht="26.25">
      <c r="A225" s="121" t="s">
        <v>441</v>
      </c>
      <c r="B225" s="111" t="s">
        <v>374</v>
      </c>
      <c r="C225" s="124"/>
      <c r="D225" s="124"/>
      <c r="E225" s="122">
        <v>-46168</v>
      </c>
      <c r="F225" s="113"/>
    </row>
    <row r="226" spans="1:6" s="109" customFormat="1" ht="13.5">
      <c r="A226" s="119" t="s">
        <v>191</v>
      </c>
      <c r="B226" s="105" t="s">
        <v>192</v>
      </c>
      <c r="C226" s="127">
        <f>C227+C231</f>
        <v>46854149</v>
      </c>
      <c r="D226" s="127">
        <f>D227+D231</f>
        <v>45609000</v>
      </c>
      <c r="E226" s="127">
        <f>E227+E231</f>
        <v>24710881</v>
      </c>
      <c r="F226" s="107">
        <f>E226/D226*100</f>
        <v>54.17983512026135</v>
      </c>
    </row>
    <row r="227" spans="1:6" ht="12.75">
      <c r="A227" s="121" t="s">
        <v>308</v>
      </c>
      <c r="B227" s="111" t="s">
        <v>151</v>
      </c>
      <c r="C227" s="124">
        <f>C228+C229+C230</f>
        <v>45992134</v>
      </c>
      <c r="D227" s="124">
        <f>D228+D229+D230</f>
        <v>44747000</v>
      </c>
      <c r="E227" s="124">
        <f>E228+E229+E230</f>
        <v>24408030</v>
      </c>
      <c r="F227" s="113">
        <f>E227/D227*100</f>
        <v>54.546740563613206</v>
      </c>
    </row>
    <row r="228" spans="1:6" ht="12.75">
      <c r="A228" s="121" t="s">
        <v>154</v>
      </c>
      <c r="B228" s="111" t="s">
        <v>155</v>
      </c>
      <c r="C228" s="124">
        <v>42913274</v>
      </c>
      <c r="D228" s="124">
        <v>42284000</v>
      </c>
      <c r="E228" s="122">
        <v>24316410</v>
      </c>
      <c r="F228" s="113">
        <f>E228/D228*100</f>
        <v>57.507355027906534</v>
      </c>
    </row>
    <row r="229" spans="1:6" ht="26.25">
      <c r="A229" s="121" t="s">
        <v>399</v>
      </c>
      <c r="B229" s="111" t="s">
        <v>163</v>
      </c>
      <c r="C229" s="124">
        <v>3011259</v>
      </c>
      <c r="D229" s="124">
        <v>2408000</v>
      </c>
      <c r="E229" s="122">
        <v>91620</v>
      </c>
      <c r="F229" s="116">
        <f>E229/D229*100</f>
        <v>3.8048172757475083</v>
      </c>
    </row>
    <row r="230" spans="1:6" ht="26.25">
      <c r="A230" s="121" t="s">
        <v>434</v>
      </c>
      <c r="B230" s="111" t="s">
        <v>393</v>
      </c>
      <c r="C230" s="124">
        <v>67601</v>
      </c>
      <c r="D230" s="124">
        <v>55000</v>
      </c>
      <c r="E230" s="122"/>
      <c r="F230" s="113"/>
    </row>
    <row r="231" spans="1:6" ht="12.75">
      <c r="A231" s="121" t="s">
        <v>272</v>
      </c>
      <c r="B231" s="111" t="s">
        <v>167</v>
      </c>
      <c r="C231" s="124">
        <f>C232</f>
        <v>862015</v>
      </c>
      <c r="D231" s="124">
        <f>D232</f>
        <v>862000</v>
      </c>
      <c r="E231" s="122">
        <f>E232</f>
        <v>302851</v>
      </c>
      <c r="F231" s="113">
        <f aca="true" t="shared" si="8" ref="F231:F238">E231/D231*100</f>
        <v>35.13352668213457</v>
      </c>
    </row>
    <row r="232" spans="1:6" ht="12.75">
      <c r="A232" s="121" t="s">
        <v>400</v>
      </c>
      <c r="B232" s="111" t="s">
        <v>168</v>
      </c>
      <c r="C232" s="124">
        <v>862015</v>
      </c>
      <c r="D232" s="124">
        <v>862000</v>
      </c>
      <c r="E232" s="122">
        <v>302851</v>
      </c>
      <c r="F232" s="113">
        <f t="shared" si="8"/>
        <v>35.13352668213457</v>
      </c>
    </row>
    <row r="233" spans="1:6" s="109" customFormat="1" ht="13.5">
      <c r="A233" s="119" t="s">
        <v>193</v>
      </c>
      <c r="B233" s="105" t="s">
        <v>194</v>
      </c>
      <c r="C233" s="127">
        <f>C234+C240+C242</f>
        <v>632880</v>
      </c>
      <c r="D233" s="127">
        <f>D234+D240+D242</f>
        <v>505000</v>
      </c>
      <c r="E233" s="120">
        <f>E234+E240+E242</f>
        <v>282502</v>
      </c>
      <c r="F233" s="107">
        <f t="shared" si="8"/>
        <v>55.9409900990099</v>
      </c>
    </row>
    <row r="234" spans="1:6" ht="12.75">
      <c r="A234" s="121" t="s">
        <v>260</v>
      </c>
      <c r="B234" s="111" t="s">
        <v>151</v>
      </c>
      <c r="C234" s="124">
        <f>C235+C236+C237+C238+C239</f>
        <v>632880</v>
      </c>
      <c r="D234" s="124">
        <f>D235+D236+D237+D238+D239</f>
        <v>505000</v>
      </c>
      <c r="E234" s="122">
        <f>E235+E236+E237+E239+E238</f>
        <v>282502</v>
      </c>
      <c r="F234" s="113">
        <f t="shared" si="8"/>
        <v>55.9409900990099</v>
      </c>
    </row>
    <row r="235" spans="1:6" ht="12.75">
      <c r="A235" s="121" t="s">
        <v>154</v>
      </c>
      <c r="B235" s="111" t="s">
        <v>155</v>
      </c>
      <c r="C235" s="124">
        <v>200000</v>
      </c>
      <c r="D235" s="124">
        <v>160000</v>
      </c>
      <c r="E235" s="122">
        <v>127361</v>
      </c>
      <c r="F235" s="113">
        <f t="shared" si="8"/>
        <v>79.60062500000001</v>
      </c>
    </row>
    <row r="236" spans="1:6" ht="12.75" hidden="1">
      <c r="A236" s="121" t="s">
        <v>323</v>
      </c>
      <c r="B236" s="111" t="s">
        <v>162</v>
      </c>
      <c r="C236" s="124"/>
      <c r="D236" s="124"/>
      <c r="E236" s="122"/>
      <c r="F236" s="113" t="e">
        <f t="shared" si="8"/>
        <v>#DIV/0!</v>
      </c>
    </row>
    <row r="237" spans="1:6" ht="26.25" hidden="1">
      <c r="A237" s="121" t="s">
        <v>399</v>
      </c>
      <c r="B237" s="111" t="s">
        <v>163</v>
      </c>
      <c r="C237" s="124"/>
      <c r="D237" s="124"/>
      <c r="E237" s="122"/>
      <c r="F237" s="113" t="e">
        <f t="shared" si="8"/>
        <v>#DIV/0!</v>
      </c>
    </row>
    <row r="238" spans="1:6" ht="26.25">
      <c r="A238" s="121" t="s">
        <v>392</v>
      </c>
      <c r="B238" s="111" t="s">
        <v>393</v>
      </c>
      <c r="C238" s="124">
        <v>431880</v>
      </c>
      <c r="D238" s="124">
        <v>345000</v>
      </c>
      <c r="E238" s="122">
        <v>155141</v>
      </c>
      <c r="F238" s="113">
        <f t="shared" si="8"/>
        <v>44.968405797101454</v>
      </c>
    </row>
    <row r="239" spans="1:6" ht="12.75">
      <c r="A239" s="121" t="s">
        <v>394</v>
      </c>
      <c r="B239" s="111" t="s">
        <v>352</v>
      </c>
      <c r="C239" s="124">
        <v>1000</v>
      </c>
      <c r="D239" s="124"/>
      <c r="E239" s="122"/>
      <c r="F239" s="113"/>
    </row>
    <row r="240" spans="1:6" ht="12.75" hidden="1">
      <c r="A240" s="121" t="s">
        <v>404</v>
      </c>
      <c r="B240" s="111" t="s">
        <v>372</v>
      </c>
      <c r="C240" s="124"/>
      <c r="D240" s="124"/>
      <c r="E240" s="122"/>
      <c r="F240" s="113"/>
    </row>
    <row r="241" spans="1:6" ht="12.75" hidden="1">
      <c r="A241" s="121" t="s">
        <v>370</v>
      </c>
      <c r="B241" s="111" t="s">
        <v>168</v>
      </c>
      <c r="C241" s="124"/>
      <c r="D241" s="124"/>
      <c r="E241" s="122"/>
      <c r="F241" s="113"/>
    </row>
    <row r="242" spans="1:6" ht="12.75" hidden="1">
      <c r="A242" s="121" t="s">
        <v>371</v>
      </c>
      <c r="B242" s="111" t="s">
        <v>346</v>
      </c>
      <c r="C242" s="124"/>
      <c r="D242" s="124"/>
      <c r="E242" s="122"/>
      <c r="F242" s="113"/>
    </row>
    <row r="243" spans="1:6" s="109" customFormat="1" ht="13.5" hidden="1">
      <c r="A243" s="119" t="s">
        <v>195</v>
      </c>
      <c r="B243" s="105" t="s">
        <v>196</v>
      </c>
      <c r="C243" s="127">
        <f>C244+C247</f>
        <v>0</v>
      </c>
      <c r="D243" s="127">
        <f>D244+D247</f>
        <v>0</v>
      </c>
      <c r="E243" s="120">
        <f>E244+E247</f>
        <v>0</v>
      </c>
      <c r="F243" s="118"/>
    </row>
    <row r="244" spans="1:6" ht="12.75" hidden="1">
      <c r="A244" s="121" t="s">
        <v>324</v>
      </c>
      <c r="B244" s="111" t="s">
        <v>151</v>
      </c>
      <c r="C244" s="124">
        <f>C246+C245</f>
        <v>0</v>
      </c>
      <c r="D244" s="124">
        <f>D246+D245</f>
        <v>0</v>
      </c>
      <c r="E244" s="122">
        <f>E246+E245</f>
        <v>0</v>
      </c>
      <c r="F244" s="118"/>
    </row>
    <row r="245" spans="1:6" ht="12.75" hidden="1">
      <c r="A245" s="121" t="s">
        <v>154</v>
      </c>
      <c r="B245" s="111" t="s">
        <v>155</v>
      </c>
      <c r="C245" s="124"/>
      <c r="D245" s="124"/>
      <c r="E245" s="122"/>
      <c r="F245" s="118"/>
    </row>
    <row r="246" spans="1:6" ht="12.75" hidden="1">
      <c r="A246" s="121" t="s">
        <v>158</v>
      </c>
      <c r="B246" s="111" t="s">
        <v>159</v>
      </c>
      <c r="C246" s="124"/>
      <c r="D246" s="124"/>
      <c r="E246" s="122"/>
      <c r="F246" s="118"/>
    </row>
    <row r="247" spans="1:6" ht="12.75" hidden="1">
      <c r="A247" s="121" t="s">
        <v>322</v>
      </c>
      <c r="B247" s="111" t="s">
        <v>167</v>
      </c>
      <c r="C247" s="124"/>
      <c r="D247" s="124"/>
      <c r="E247" s="122">
        <f>E248</f>
        <v>0</v>
      </c>
      <c r="F247" s="118"/>
    </row>
    <row r="248" spans="1:6" ht="12.75" hidden="1">
      <c r="A248" s="121" t="s">
        <v>404</v>
      </c>
      <c r="B248" s="111" t="s">
        <v>168</v>
      </c>
      <c r="C248" s="124">
        <v>0</v>
      </c>
      <c r="D248" s="124">
        <v>0</v>
      </c>
      <c r="E248" s="122">
        <v>0</v>
      </c>
      <c r="F248" s="118"/>
    </row>
    <row r="249" spans="1:6" s="109" customFormat="1" ht="13.5">
      <c r="A249" s="119" t="s">
        <v>197</v>
      </c>
      <c r="B249" s="105" t="s">
        <v>198</v>
      </c>
      <c r="C249" s="127">
        <f>C250+C256+C258</f>
        <v>91652203</v>
      </c>
      <c r="D249" s="127">
        <f>D250+D256+D258</f>
        <v>75759000</v>
      </c>
      <c r="E249" s="127">
        <f>E250+E256+E258</f>
        <v>40850869</v>
      </c>
      <c r="F249" s="107">
        <f>E249/D249*100</f>
        <v>53.92213334389313</v>
      </c>
    </row>
    <row r="250" spans="1:6" ht="12.75">
      <c r="A250" s="121" t="s">
        <v>260</v>
      </c>
      <c r="B250" s="111" t="s">
        <v>151</v>
      </c>
      <c r="C250" s="124">
        <f>C251+C252+C253+C254+C255</f>
        <v>60532698</v>
      </c>
      <c r="D250" s="124">
        <f>D251+D252+D253+D254+D255</f>
        <v>45698000</v>
      </c>
      <c r="E250" s="124">
        <f>E251+E252+E253+E254+E255</f>
        <v>23796728</v>
      </c>
      <c r="F250" s="113">
        <f>E250/D250*100</f>
        <v>52.07389382467505</v>
      </c>
    </row>
    <row r="251" spans="1:6" ht="12.75">
      <c r="A251" s="121" t="s">
        <v>154</v>
      </c>
      <c r="B251" s="111" t="s">
        <v>155</v>
      </c>
      <c r="C251" s="124">
        <v>32987379</v>
      </c>
      <c r="D251" s="124">
        <v>20389000</v>
      </c>
      <c r="E251" s="122">
        <v>7069685</v>
      </c>
      <c r="F251" s="113">
        <f>E251/D251*100</f>
        <v>34.67401540046103</v>
      </c>
    </row>
    <row r="252" spans="1:6" ht="12.75">
      <c r="A252" s="121" t="s">
        <v>158</v>
      </c>
      <c r="B252" s="111" t="s">
        <v>159</v>
      </c>
      <c r="C252" s="124">
        <v>26875372</v>
      </c>
      <c r="D252" s="124">
        <v>24700000</v>
      </c>
      <c r="E252" s="122">
        <v>16727043</v>
      </c>
      <c r="F252" s="113">
        <f>E252/D252*100</f>
        <v>67.72082186234817</v>
      </c>
    </row>
    <row r="253" spans="1:6" ht="12.75">
      <c r="A253" s="121" t="s">
        <v>321</v>
      </c>
      <c r="B253" s="111" t="s">
        <v>162</v>
      </c>
      <c r="C253" s="124">
        <v>0</v>
      </c>
      <c r="D253" s="124">
        <v>0</v>
      </c>
      <c r="E253" s="122"/>
      <c r="F253" s="113"/>
    </row>
    <row r="254" spans="1:6" ht="26.25" hidden="1">
      <c r="A254" s="121" t="s">
        <v>399</v>
      </c>
      <c r="B254" s="111" t="s">
        <v>163</v>
      </c>
      <c r="C254" s="124"/>
      <c r="D254" s="124"/>
      <c r="E254" s="122"/>
      <c r="F254" s="113"/>
    </row>
    <row r="255" spans="1:6" ht="26.25">
      <c r="A255" s="121" t="s">
        <v>392</v>
      </c>
      <c r="B255" s="111" t="s">
        <v>393</v>
      </c>
      <c r="C255" s="124">
        <v>669947</v>
      </c>
      <c r="D255" s="124">
        <v>609000</v>
      </c>
      <c r="E255" s="122"/>
      <c r="F255" s="113"/>
    </row>
    <row r="256" spans="1:6" ht="12.75">
      <c r="A256" s="121" t="s">
        <v>272</v>
      </c>
      <c r="B256" s="111" t="s">
        <v>167</v>
      </c>
      <c r="C256" s="124">
        <f>C257</f>
        <v>12719978</v>
      </c>
      <c r="D256" s="124">
        <f>D257</f>
        <v>12405000</v>
      </c>
      <c r="E256" s="122">
        <f>E257</f>
        <v>2813553</v>
      </c>
      <c r="F256" s="113">
        <f>E256/D256*100</f>
        <v>22.68079806529625</v>
      </c>
    </row>
    <row r="257" spans="1:6" ht="12.75">
      <c r="A257" s="121" t="s">
        <v>400</v>
      </c>
      <c r="B257" s="111" t="s">
        <v>168</v>
      </c>
      <c r="C257" s="124">
        <v>12719978</v>
      </c>
      <c r="D257" s="124">
        <v>12405000</v>
      </c>
      <c r="E257" s="122">
        <v>2813553</v>
      </c>
      <c r="F257" s="113">
        <f>E257/D257*100</f>
        <v>22.68079806529625</v>
      </c>
    </row>
    <row r="258" spans="1:6" ht="12.75">
      <c r="A258" s="121" t="s">
        <v>325</v>
      </c>
      <c r="B258" s="111" t="s">
        <v>169</v>
      </c>
      <c r="C258" s="124">
        <f>C259</f>
        <v>18399527</v>
      </c>
      <c r="D258" s="124">
        <f>D259</f>
        <v>17656000</v>
      </c>
      <c r="E258" s="124">
        <f>E259</f>
        <v>14240588</v>
      </c>
      <c r="F258" s="113">
        <f>E258/D258*100</f>
        <v>80.65579972813775</v>
      </c>
    </row>
    <row r="259" spans="1:6" ht="12.75">
      <c r="A259" s="121" t="s">
        <v>403</v>
      </c>
      <c r="B259" s="111" t="s">
        <v>170</v>
      </c>
      <c r="C259" s="124">
        <v>18399527</v>
      </c>
      <c r="D259" s="124">
        <v>17656000</v>
      </c>
      <c r="E259" s="122">
        <v>14240588</v>
      </c>
      <c r="F259" s="113">
        <f>E259/D259*100</f>
        <v>80.65579972813775</v>
      </c>
    </row>
    <row r="260" spans="1:6" ht="26.25" hidden="1">
      <c r="A260" s="121" t="s">
        <v>171</v>
      </c>
      <c r="B260" s="111" t="s">
        <v>172</v>
      </c>
      <c r="C260" s="124"/>
      <c r="D260" s="124"/>
      <c r="E260" s="122"/>
      <c r="F260" s="118" t="e">
        <f>E260/D260*100</f>
        <v>#DIV/0!</v>
      </c>
    </row>
    <row r="261" spans="1:6" ht="13.5">
      <c r="A261" s="128" t="s">
        <v>332</v>
      </c>
      <c r="B261" s="129" t="s">
        <v>333</v>
      </c>
      <c r="C261" s="120">
        <f>C13-C120</f>
        <v>0</v>
      </c>
      <c r="D261" s="120">
        <f>D13-D120</f>
        <v>0</v>
      </c>
      <c r="E261" s="120">
        <f>E13-E120</f>
        <v>31792702</v>
      </c>
      <c r="F261" s="130"/>
    </row>
    <row r="262" spans="1:6" ht="12.75">
      <c r="A262" s="131"/>
      <c r="B262" s="132"/>
      <c r="C262" s="133"/>
      <c r="D262" s="133"/>
      <c r="E262" s="133"/>
      <c r="F262" s="130"/>
    </row>
    <row r="263" spans="1:6" ht="12.75">
      <c r="A263" s="131"/>
      <c r="B263" s="132"/>
      <c r="C263" s="133"/>
      <c r="D263" s="133"/>
      <c r="E263" s="133"/>
      <c r="F263" s="134"/>
    </row>
    <row r="264" spans="1:6" ht="12.75">
      <c r="A264" s="135" t="s">
        <v>363</v>
      </c>
      <c r="B264" s="136"/>
      <c r="C264" s="137">
        <v>435261697</v>
      </c>
      <c r="D264" s="137">
        <v>355022000</v>
      </c>
      <c r="E264" s="138">
        <v>278696770</v>
      </c>
      <c r="F264" s="139">
        <f>E264/D264*100</f>
        <v>78.50126752708283</v>
      </c>
    </row>
    <row r="265" spans="1:6" ht="12.75">
      <c r="A265" s="135" t="s">
        <v>364</v>
      </c>
      <c r="B265" s="140"/>
      <c r="C265" s="137">
        <v>435261697</v>
      </c>
      <c r="D265" s="137">
        <v>355022000</v>
      </c>
      <c r="E265" s="138">
        <v>246942812</v>
      </c>
      <c r="F265" s="113">
        <f>E265/D265*100</f>
        <v>69.55704491552636</v>
      </c>
    </row>
    <row r="266" spans="1:6" ht="13.5">
      <c r="A266" s="128" t="s">
        <v>365</v>
      </c>
      <c r="B266" s="141"/>
      <c r="C266" s="142">
        <f>C264:D264-C265:D265</f>
        <v>0</v>
      </c>
      <c r="D266" s="142">
        <f>D264:E264-D265</f>
        <v>0</v>
      </c>
      <c r="E266" s="143">
        <f>E264:E264-E265</f>
        <v>31753958</v>
      </c>
      <c r="F266" s="118"/>
    </row>
    <row r="267" spans="1:6" ht="12.75">
      <c r="A267" s="135" t="s">
        <v>368</v>
      </c>
      <c r="B267" s="140"/>
      <c r="C267" s="137">
        <v>69449000</v>
      </c>
      <c r="D267" s="137">
        <v>55623000</v>
      </c>
      <c r="E267" s="138">
        <v>18232921</v>
      </c>
      <c r="F267" s="113">
        <f>E267/D267*100</f>
        <v>32.77946353127304</v>
      </c>
    </row>
    <row r="268" spans="1:6" ht="12.75">
      <c r="A268" s="135" t="s">
        <v>366</v>
      </c>
      <c r="B268" s="140"/>
      <c r="C268" s="137">
        <v>69449000</v>
      </c>
      <c r="D268" s="137">
        <v>55623000</v>
      </c>
      <c r="E268" s="138">
        <v>18194177</v>
      </c>
      <c r="F268" s="113">
        <f>E268/D268*100</f>
        <v>32.70980889200511</v>
      </c>
    </row>
    <row r="269" spans="1:6" ht="13.5">
      <c r="A269" s="128" t="s">
        <v>367</v>
      </c>
      <c r="B269" s="136"/>
      <c r="C269" s="142">
        <v>0</v>
      </c>
      <c r="D269" s="142">
        <v>0</v>
      </c>
      <c r="E269" s="143">
        <f>E267-E268</f>
        <v>38744</v>
      </c>
      <c r="F269" s="118"/>
    </row>
    <row r="270" spans="1:6" ht="13.5">
      <c r="A270" s="128" t="s">
        <v>369</v>
      </c>
      <c r="B270" s="141"/>
      <c r="C270" s="142">
        <v>0</v>
      </c>
      <c r="D270" s="142">
        <v>0</v>
      </c>
      <c r="E270" s="143">
        <f>E266:E266+E269:E269</f>
        <v>31792702</v>
      </c>
      <c r="F270" s="118"/>
    </row>
    <row r="271" ht="12.75">
      <c r="F271" s="96" t="s">
        <v>424</v>
      </c>
    </row>
    <row r="272" ht="12.75">
      <c r="E272" s="144"/>
    </row>
    <row r="273" spans="1:4" ht="12.75">
      <c r="A273" s="145"/>
      <c r="B273" s="146"/>
      <c r="C273" s="147"/>
      <c r="D273" s="147"/>
    </row>
    <row r="274" spans="1:4" ht="15">
      <c r="A274" s="67" t="s">
        <v>462</v>
      </c>
      <c r="B274" s="188" t="s">
        <v>465</v>
      </c>
      <c r="C274" s="188"/>
      <c r="D274" s="188"/>
    </row>
    <row r="275" spans="1:4" ht="12.75">
      <c r="A275" s="46" t="s">
        <v>463</v>
      </c>
      <c r="B275" s="47"/>
      <c r="C275" s="48" t="s">
        <v>464</v>
      </c>
      <c r="D275" s="48"/>
    </row>
  </sheetData>
  <sheetProtection/>
  <mergeCells count="10">
    <mergeCell ref="B274:D274"/>
    <mergeCell ref="F10:F11"/>
    <mergeCell ref="A119:E119"/>
    <mergeCell ref="A5:E5"/>
    <mergeCell ref="A6:E6"/>
    <mergeCell ref="A10:A11"/>
    <mergeCell ref="B10:B11"/>
    <mergeCell ref="C10:C11"/>
    <mergeCell ref="D10:D11"/>
    <mergeCell ref="E10:E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01"/>
  <sheetViews>
    <sheetView view="pageLayout" workbookViewId="0" topLeftCell="A70">
      <selection activeCell="B4" sqref="B4:F4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8" width="9.140625" style="1" customWidth="1"/>
    <col min="9" max="9" width="9.421875" style="1" bestFit="1" customWidth="1"/>
    <col min="10" max="16384" width="9.140625" style="1" customWidth="1"/>
  </cols>
  <sheetData>
    <row r="1" spans="2:7" ht="15.75">
      <c r="B1" s="4" t="s">
        <v>252</v>
      </c>
      <c r="F1" s="166" t="s">
        <v>254</v>
      </c>
      <c r="G1" s="166"/>
    </row>
    <row r="2" ht="15.75">
      <c r="B2" s="4" t="s">
        <v>253</v>
      </c>
    </row>
    <row r="3" ht="15.75">
      <c r="B3" s="4" t="s">
        <v>413</v>
      </c>
    </row>
    <row r="4" spans="2:6" ht="33.75" customHeight="1">
      <c r="B4" s="175" t="s">
        <v>430</v>
      </c>
      <c r="C4" s="175"/>
      <c r="D4" s="175"/>
      <c r="E4" s="175"/>
      <c r="F4" s="175"/>
    </row>
    <row r="5" spans="2:6" ht="15">
      <c r="B5" s="176">
        <v>43008</v>
      </c>
      <c r="C5" s="177"/>
      <c r="D5" s="177"/>
      <c r="E5" s="177"/>
      <c r="F5" s="177"/>
    </row>
    <row r="7" ht="12.75">
      <c r="F7" s="19" t="s">
        <v>255</v>
      </c>
    </row>
    <row r="8" spans="2:7" ht="25.5" customHeight="1">
      <c r="B8" s="178" t="s">
        <v>256</v>
      </c>
      <c r="C8" s="169" t="s">
        <v>251</v>
      </c>
      <c r="D8" s="172" t="s">
        <v>450</v>
      </c>
      <c r="E8" s="173" t="s">
        <v>438</v>
      </c>
      <c r="F8" s="170" t="s">
        <v>452</v>
      </c>
      <c r="G8" s="167" t="s">
        <v>422</v>
      </c>
    </row>
    <row r="9" spans="2:7" ht="16.5" customHeight="1">
      <c r="B9" s="178"/>
      <c r="C9" s="169"/>
      <c r="D9" s="172"/>
      <c r="E9" s="174"/>
      <c r="F9" s="171"/>
      <c r="G9" s="168"/>
    </row>
    <row r="10" spans="2:7" ht="26.25">
      <c r="B10" s="5"/>
      <c r="C10" s="6"/>
      <c r="D10" s="7">
        <v>1</v>
      </c>
      <c r="E10" s="8">
        <v>2</v>
      </c>
      <c r="F10" s="41">
        <v>3</v>
      </c>
      <c r="G10" s="9" t="s">
        <v>423</v>
      </c>
    </row>
    <row r="11" spans="2:9" s="14" customFormat="1" ht="13.5">
      <c r="B11" s="35" t="s">
        <v>459</v>
      </c>
      <c r="C11" s="27" t="s">
        <v>461</v>
      </c>
      <c r="D11" s="36">
        <f>D15+D20+D28+D30+D32+D38+D47+D49+D41+D45</f>
        <v>21427570</v>
      </c>
      <c r="E11" s="36">
        <f>E15+E20+E28+E30+E32+E38+E47+E49+E41+E45</f>
        <v>17154000</v>
      </c>
      <c r="F11" s="36">
        <f>F15+F20+F28+F30+F32+F38+F47+F49+F41+F45</f>
        <v>10461228</v>
      </c>
      <c r="G11" s="43">
        <f>F11/E11*100</f>
        <v>60.98419027632039</v>
      </c>
      <c r="I11" s="86"/>
    </row>
    <row r="12" spans="2:9" s="14" customFormat="1" ht="13.5">
      <c r="B12" s="35" t="s">
        <v>460</v>
      </c>
      <c r="C12" s="27" t="s">
        <v>199</v>
      </c>
      <c r="D12" s="36">
        <f>D13</f>
        <v>21427570</v>
      </c>
      <c r="E12" s="36">
        <f>E13</f>
        <v>17154000</v>
      </c>
      <c r="F12" s="36">
        <f>F13</f>
        <v>9425414</v>
      </c>
      <c r="G12" s="43">
        <f>F12/E12*100</f>
        <v>54.94586685321208</v>
      </c>
      <c r="I12" s="86"/>
    </row>
    <row r="13" spans="2:9" s="14" customFormat="1" ht="13.5">
      <c r="B13" s="15" t="s">
        <v>200</v>
      </c>
      <c r="C13" s="12" t="s">
        <v>201</v>
      </c>
      <c r="D13" s="28">
        <f>D15+D20+D30+D32+D38+D28</f>
        <v>21427570</v>
      </c>
      <c r="E13" s="28">
        <f>E15+E20+E30+E32+E38+E28</f>
        <v>17154000</v>
      </c>
      <c r="F13" s="49">
        <f>F15+F20+F30+F32+F28</f>
        <v>9425414</v>
      </c>
      <c r="G13" s="43">
        <f aca="true" t="shared" si="0" ref="G13:G81">F13/E13*100</f>
        <v>54.94586685321208</v>
      </c>
      <c r="I13" s="86"/>
    </row>
    <row r="14" spans="2:9" s="14" customFormat="1" ht="13.5">
      <c r="B14" s="15" t="s">
        <v>262</v>
      </c>
      <c r="C14" s="12" t="s">
        <v>202</v>
      </c>
      <c r="D14" s="28">
        <f>D15</f>
        <v>2800000</v>
      </c>
      <c r="E14" s="28">
        <f>E15</f>
        <v>2240000</v>
      </c>
      <c r="F14" s="28">
        <f>F15</f>
        <v>786873</v>
      </c>
      <c r="G14" s="43">
        <f t="shared" si="0"/>
        <v>35.12825892857143</v>
      </c>
      <c r="I14" s="86"/>
    </row>
    <row r="15" spans="2:9" s="14" customFormat="1" ht="13.5">
      <c r="B15" s="15" t="s">
        <v>263</v>
      </c>
      <c r="C15" s="12" t="s">
        <v>203</v>
      </c>
      <c r="D15" s="28">
        <f>D16+D17+D18</f>
        <v>2800000</v>
      </c>
      <c r="E15" s="28">
        <f>E16+E17+E18</f>
        <v>2240000</v>
      </c>
      <c r="F15" s="28">
        <f>F16+F17+F18</f>
        <v>786873</v>
      </c>
      <c r="G15" s="43">
        <f t="shared" si="0"/>
        <v>35.12825892857143</v>
      </c>
      <c r="I15" s="86"/>
    </row>
    <row r="16" spans="2:9" s="14" customFormat="1" ht="26.25">
      <c r="B16" s="16" t="s">
        <v>338</v>
      </c>
      <c r="C16" s="13" t="s">
        <v>339</v>
      </c>
      <c r="D16" s="29"/>
      <c r="E16" s="29"/>
      <c r="F16" s="50"/>
      <c r="G16" s="43"/>
      <c r="I16" s="86"/>
    </row>
    <row r="17" spans="2:9" ht="13.5">
      <c r="B17" s="16" t="s">
        <v>204</v>
      </c>
      <c r="C17" s="13" t="s">
        <v>205</v>
      </c>
      <c r="D17" s="29">
        <v>2500000</v>
      </c>
      <c r="E17" s="29">
        <v>2000000</v>
      </c>
      <c r="F17" s="50">
        <v>682079</v>
      </c>
      <c r="G17" s="42">
        <f t="shared" si="0"/>
        <v>34.10395</v>
      </c>
      <c r="I17" s="86"/>
    </row>
    <row r="18" spans="2:9" ht="13.5">
      <c r="B18" s="16" t="s">
        <v>206</v>
      </c>
      <c r="C18" s="13" t="s">
        <v>207</v>
      </c>
      <c r="D18" s="29">
        <v>300000</v>
      </c>
      <c r="E18" s="29">
        <v>240000</v>
      </c>
      <c r="F18" s="50">
        <v>104794</v>
      </c>
      <c r="G18" s="42">
        <f t="shared" si="0"/>
        <v>43.66416666666667</v>
      </c>
      <c r="I18" s="86"/>
    </row>
    <row r="19" spans="2:9" ht="12.75" customHeight="1">
      <c r="B19" s="15" t="s">
        <v>264</v>
      </c>
      <c r="C19" s="12" t="s">
        <v>208</v>
      </c>
      <c r="D19" s="28">
        <f>D20+D28+D30</f>
        <v>18627570</v>
      </c>
      <c r="E19" s="28">
        <f>E20+E28+E30</f>
        <v>14914000</v>
      </c>
      <c r="F19" s="28">
        <f>F20+F28+F30</f>
        <v>7921211</v>
      </c>
      <c r="G19" s="43">
        <f t="shared" si="0"/>
        <v>53.112585490143495</v>
      </c>
      <c r="I19" s="86"/>
    </row>
    <row r="20" spans="2:9" s="14" customFormat="1" ht="12.75" customHeight="1">
      <c r="B20" s="15" t="s">
        <v>265</v>
      </c>
      <c r="C20" s="12" t="s">
        <v>209</v>
      </c>
      <c r="D20" s="28">
        <f>SUM(D21:D27)</f>
        <v>18317570</v>
      </c>
      <c r="E20" s="28">
        <f>SUM(E21:E27)</f>
        <v>14665000</v>
      </c>
      <c r="F20" s="28">
        <f>SUM(F21:F27)</f>
        <v>7810324</v>
      </c>
      <c r="G20" s="43">
        <f t="shared" si="0"/>
        <v>53.2582611660416</v>
      </c>
      <c r="I20" s="86"/>
    </row>
    <row r="21" spans="2:9" ht="13.5">
      <c r="B21" s="16" t="s">
        <v>210</v>
      </c>
      <c r="C21" s="13" t="s">
        <v>211</v>
      </c>
      <c r="D21" s="29">
        <v>1950000</v>
      </c>
      <c r="E21" s="29">
        <v>1561000</v>
      </c>
      <c r="F21" s="50">
        <v>960146</v>
      </c>
      <c r="G21" s="44">
        <f t="shared" si="0"/>
        <v>61.50839205637412</v>
      </c>
      <c r="I21" s="86"/>
    </row>
    <row r="22" spans="2:9" ht="13.5">
      <c r="B22" s="16" t="s">
        <v>212</v>
      </c>
      <c r="C22" s="13" t="s">
        <v>213</v>
      </c>
      <c r="D22" s="29">
        <v>100000</v>
      </c>
      <c r="E22" s="29">
        <v>80000</v>
      </c>
      <c r="F22" s="50">
        <v>16064</v>
      </c>
      <c r="G22" s="44">
        <f t="shared" si="0"/>
        <v>20.080000000000002</v>
      </c>
      <c r="I22" s="86"/>
    </row>
    <row r="23" spans="2:9" ht="13.5">
      <c r="B23" s="16" t="s">
        <v>214</v>
      </c>
      <c r="C23" s="13" t="s">
        <v>215</v>
      </c>
      <c r="D23" s="29">
        <v>751000</v>
      </c>
      <c r="E23" s="29">
        <v>601000</v>
      </c>
      <c r="F23" s="50">
        <v>316639</v>
      </c>
      <c r="G23" s="44">
        <f t="shared" si="0"/>
        <v>52.68535773710482</v>
      </c>
      <c r="I23" s="86"/>
    </row>
    <row r="24" spans="2:9" ht="25.5" customHeight="1">
      <c r="B24" s="16" t="s">
        <v>216</v>
      </c>
      <c r="C24" s="13" t="s">
        <v>217</v>
      </c>
      <c r="D24" s="29">
        <v>6500000</v>
      </c>
      <c r="E24" s="29">
        <v>5148000</v>
      </c>
      <c r="F24" s="50">
        <v>3475696</v>
      </c>
      <c r="G24" s="44">
        <f t="shared" si="0"/>
        <v>67.51546231546232</v>
      </c>
      <c r="I24" s="86"/>
    </row>
    <row r="25" spans="2:9" ht="24.75" customHeight="1">
      <c r="B25" s="16" t="s">
        <v>218</v>
      </c>
      <c r="C25" s="13" t="s">
        <v>219</v>
      </c>
      <c r="D25" s="29">
        <v>200000</v>
      </c>
      <c r="E25" s="29">
        <v>160000</v>
      </c>
      <c r="F25" s="50">
        <v>60232</v>
      </c>
      <c r="G25" s="44">
        <f t="shared" si="0"/>
        <v>37.645</v>
      </c>
      <c r="I25" s="86"/>
    </row>
    <row r="26" spans="2:9" ht="26.25" customHeight="1">
      <c r="B26" s="16" t="s">
        <v>220</v>
      </c>
      <c r="C26" s="13" t="s">
        <v>221</v>
      </c>
      <c r="D26" s="29">
        <v>100000</v>
      </c>
      <c r="E26" s="29">
        <v>80000</v>
      </c>
      <c r="F26" s="50">
        <v>52944</v>
      </c>
      <c r="G26" s="44">
        <f t="shared" si="0"/>
        <v>66.18</v>
      </c>
      <c r="I26" s="86"/>
    </row>
    <row r="27" spans="2:9" ht="13.5">
      <c r="B27" s="16" t="s">
        <v>222</v>
      </c>
      <c r="C27" s="13" t="s">
        <v>223</v>
      </c>
      <c r="D27" s="29">
        <v>8716570</v>
      </c>
      <c r="E27" s="29">
        <v>7035000</v>
      </c>
      <c r="F27" s="50">
        <v>2928603</v>
      </c>
      <c r="G27" s="42">
        <f t="shared" si="0"/>
        <v>41.62904051172708</v>
      </c>
      <c r="I27" s="86"/>
    </row>
    <row r="28" spans="2:9" ht="13.5">
      <c r="B28" s="20" t="s">
        <v>348</v>
      </c>
      <c r="C28" s="21" t="s">
        <v>347</v>
      </c>
      <c r="D28" s="30">
        <f>D29</f>
        <v>10000</v>
      </c>
      <c r="E28" s="30">
        <f>E29</f>
        <v>9000</v>
      </c>
      <c r="F28" s="51">
        <f>F29</f>
        <v>113</v>
      </c>
      <c r="G28" s="43">
        <f t="shared" si="0"/>
        <v>1.2555555555555555</v>
      </c>
      <c r="I28" s="86"/>
    </row>
    <row r="29" spans="2:9" ht="13.5">
      <c r="B29" s="16" t="s">
        <v>349</v>
      </c>
      <c r="C29" s="13" t="s">
        <v>350</v>
      </c>
      <c r="D29" s="29">
        <v>10000</v>
      </c>
      <c r="E29" s="29">
        <v>9000</v>
      </c>
      <c r="F29" s="50">
        <v>113</v>
      </c>
      <c r="G29" s="42">
        <f t="shared" si="0"/>
        <v>1.2555555555555555</v>
      </c>
      <c r="I29" s="86"/>
    </row>
    <row r="30" spans="2:9" s="17" customFormat="1" ht="13.5">
      <c r="B30" s="15" t="s">
        <v>266</v>
      </c>
      <c r="C30" s="12" t="s">
        <v>224</v>
      </c>
      <c r="D30" s="28">
        <f>D31</f>
        <v>300000</v>
      </c>
      <c r="E30" s="28">
        <f>E31</f>
        <v>240000</v>
      </c>
      <c r="F30" s="49">
        <f>F31</f>
        <v>110774</v>
      </c>
      <c r="G30" s="43">
        <f t="shared" si="0"/>
        <v>46.155833333333334</v>
      </c>
      <c r="I30" s="86"/>
    </row>
    <row r="31" spans="2:9" ht="13.5">
      <c r="B31" s="16" t="s">
        <v>225</v>
      </c>
      <c r="C31" s="13" t="s">
        <v>226</v>
      </c>
      <c r="D31" s="29">
        <v>300000</v>
      </c>
      <c r="E31" s="29">
        <v>240000</v>
      </c>
      <c r="F31" s="50">
        <v>110774</v>
      </c>
      <c r="G31" s="42">
        <f t="shared" si="0"/>
        <v>46.155833333333334</v>
      </c>
      <c r="I31" s="86"/>
    </row>
    <row r="32" spans="2:9" s="17" customFormat="1" ht="12.75" customHeight="1">
      <c r="B32" s="15" t="s">
        <v>267</v>
      </c>
      <c r="C32" s="12" t="s">
        <v>227</v>
      </c>
      <c r="D32" s="28">
        <f>D33+D34+D35+D36+D37</f>
        <v>0</v>
      </c>
      <c r="E32" s="28">
        <f>E33+E34+E35+E36</f>
        <v>0</v>
      </c>
      <c r="F32" s="49">
        <f>F33+F34+F35+F36</f>
        <v>717330</v>
      </c>
      <c r="G32" s="42"/>
      <c r="I32" s="86"/>
    </row>
    <row r="33" spans="2:9" ht="13.5">
      <c r="B33" s="16" t="s">
        <v>228</v>
      </c>
      <c r="C33" s="13" t="s">
        <v>229</v>
      </c>
      <c r="D33" s="29"/>
      <c r="E33" s="29"/>
      <c r="F33" s="50">
        <v>261914</v>
      </c>
      <c r="G33" s="42"/>
      <c r="I33" s="86"/>
    </row>
    <row r="34" spans="2:9" ht="26.25">
      <c r="B34" s="16" t="s">
        <v>237</v>
      </c>
      <c r="C34" s="13" t="s">
        <v>238</v>
      </c>
      <c r="D34" s="29">
        <v>-1353000</v>
      </c>
      <c r="E34" s="29">
        <v>-1021000</v>
      </c>
      <c r="F34" s="50">
        <v>-13453</v>
      </c>
      <c r="G34" s="42">
        <f t="shared" si="0"/>
        <v>1.3176297747306562</v>
      </c>
      <c r="I34" s="86"/>
    </row>
    <row r="35" spans="2:9" ht="13.5">
      <c r="B35" s="16" t="s">
        <v>239</v>
      </c>
      <c r="C35" s="13" t="s">
        <v>240</v>
      </c>
      <c r="D35" s="29">
        <v>1353000</v>
      </c>
      <c r="E35" s="29">
        <v>1021000</v>
      </c>
      <c r="F35" s="50">
        <v>13453</v>
      </c>
      <c r="G35" s="42">
        <f t="shared" si="0"/>
        <v>1.3176297747306562</v>
      </c>
      <c r="I35" s="86"/>
    </row>
    <row r="36" spans="2:9" ht="13.5">
      <c r="B36" s="16" t="s">
        <v>230</v>
      </c>
      <c r="C36" s="13" t="s">
        <v>231</v>
      </c>
      <c r="D36" s="29"/>
      <c r="E36" s="29"/>
      <c r="F36" s="50">
        <v>455416</v>
      </c>
      <c r="G36" s="43"/>
      <c r="I36" s="86"/>
    </row>
    <row r="37" spans="2:9" ht="13.5">
      <c r="B37" s="15" t="s">
        <v>268</v>
      </c>
      <c r="C37" s="12" t="s">
        <v>232</v>
      </c>
      <c r="D37" s="28"/>
      <c r="E37" s="28"/>
      <c r="F37" s="49">
        <f>F38+F41+F45+F47+F49</f>
        <v>1035814</v>
      </c>
      <c r="G37" s="43"/>
      <c r="I37" s="86"/>
    </row>
    <row r="38" spans="2:9" s="17" customFormat="1" ht="13.5">
      <c r="B38" s="15" t="s">
        <v>269</v>
      </c>
      <c r="C38" s="12" t="s">
        <v>233</v>
      </c>
      <c r="D38" s="28">
        <f>D39</f>
        <v>0</v>
      </c>
      <c r="E38" s="28">
        <f>E39</f>
        <v>0</v>
      </c>
      <c r="F38" s="49">
        <f>F39+F40</f>
        <v>646</v>
      </c>
      <c r="G38" s="43"/>
      <c r="I38" s="86"/>
    </row>
    <row r="39" spans="2:9" ht="12.75" customHeight="1">
      <c r="B39" s="16" t="s">
        <v>234</v>
      </c>
      <c r="C39" s="13" t="s">
        <v>235</v>
      </c>
      <c r="D39" s="29"/>
      <c r="E39" s="29"/>
      <c r="F39" s="50">
        <v>646</v>
      </c>
      <c r="G39" s="43"/>
      <c r="I39" s="86"/>
    </row>
    <row r="40" spans="2:9" ht="12.75" customHeight="1">
      <c r="B40" s="16" t="s">
        <v>396</v>
      </c>
      <c r="C40" s="13" t="s">
        <v>397</v>
      </c>
      <c r="D40" s="29"/>
      <c r="E40" s="29"/>
      <c r="F40" s="50"/>
      <c r="G40" s="43"/>
      <c r="I40" s="86"/>
    </row>
    <row r="41" spans="2:9" ht="12.75" customHeight="1">
      <c r="B41" s="15" t="s">
        <v>361</v>
      </c>
      <c r="C41" s="12" t="s">
        <v>360</v>
      </c>
      <c r="D41" s="28"/>
      <c r="E41" s="28"/>
      <c r="F41" s="49">
        <f>F42</f>
        <v>493000</v>
      </c>
      <c r="G41" s="43"/>
      <c r="I41" s="86"/>
    </row>
    <row r="42" spans="2:9" ht="25.5" customHeight="1">
      <c r="B42" s="16" t="s">
        <v>442</v>
      </c>
      <c r="C42" s="13" t="s">
        <v>443</v>
      </c>
      <c r="D42" s="29"/>
      <c r="E42" s="29"/>
      <c r="F42" s="50">
        <f>F43+F44</f>
        <v>493000</v>
      </c>
      <c r="G42" s="42"/>
      <c r="I42" s="86"/>
    </row>
    <row r="43" spans="2:9" ht="25.5" customHeight="1">
      <c r="B43" s="16" t="s">
        <v>445</v>
      </c>
      <c r="C43" s="13" t="s">
        <v>444</v>
      </c>
      <c r="D43" s="29"/>
      <c r="E43" s="29"/>
      <c r="F43" s="50">
        <v>280000</v>
      </c>
      <c r="G43" s="42"/>
      <c r="I43" s="86"/>
    </row>
    <row r="44" spans="2:9" ht="25.5" customHeight="1">
      <c r="B44" s="16" t="s">
        <v>448</v>
      </c>
      <c r="C44" s="13" t="s">
        <v>449</v>
      </c>
      <c r="D44" s="29"/>
      <c r="E44" s="29"/>
      <c r="F44" s="50">
        <v>213000</v>
      </c>
      <c r="G44" s="42"/>
      <c r="I44" s="86"/>
    </row>
    <row r="45" spans="2:9" ht="13.5">
      <c r="B45" s="15" t="s">
        <v>354</v>
      </c>
      <c r="C45" s="12" t="s">
        <v>236</v>
      </c>
      <c r="D45" s="28">
        <f>D46</f>
        <v>0</v>
      </c>
      <c r="E45" s="28">
        <f>E46</f>
        <v>0</v>
      </c>
      <c r="F45" s="49">
        <f>F46</f>
        <v>527668</v>
      </c>
      <c r="G45" s="43"/>
      <c r="I45" s="86"/>
    </row>
    <row r="46" spans="2:9" ht="26.25">
      <c r="B46" s="16" t="s">
        <v>356</v>
      </c>
      <c r="C46" s="13" t="s">
        <v>355</v>
      </c>
      <c r="D46" s="29"/>
      <c r="E46" s="29"/>
      <c r="F46" s="50">
        <v>527668</v>
      </c>
      <c r="G46" s="43"/>
      <c r="I46" s="86"/>
    </row>
    <row r="47" spans="2:9" s="17" customFormat="1" ht="12.75" customHeight="1">
      <c r="B47" s="15" t="s">
        <v>357</v>
      </c>
      <c r="C47" s="12" t="s">
        <v>358</v>
      </c>
      <c r="D47" s="28">
        <f>D48</f>
        <v>0</v>
      </c>
      <c r="E47" s="28">
        <f>E48</f>
        <v>0</v>
      </c>
      <c r="F47" s="49">
        <f>F48</f>
        <v>14500</v>
      </c>
      <c r="G47" s="43"/>
      <c r="I47" s="86"/>
    </row>
    <row r="48" spans="2:9" ht="39">
      <c r="B48" s="16" t="s">
        <v>435</v>
      </c>
      <c r="C48" s="13" t="s">
        <v>359</v>
      </c>
      <c r="D48" s="29"/>
      <c r="E48" s="29"/>
      <c r="F48" s="50">
        <v>14500</v>
      </c>
      <c r="G48" s="43"/>
      <c r="I48" s="86"/>
    </row>
    <row r="49" spans="2:9" ht="13.5" hidden="1">
      <c r="B49" s="22" t="s">
        <v>362</v>
      </c>
      <c r="C49" s="23">
        <v>4310</v>
      </c>
      <c r="D49" s="24">
        <f>D51</f>
        <v>0</v>
      </c>
      <c r="E49" s="24">
        <f>E51</f>
        <v>0</v>
      </c>
      <c r="F49" s="24">
        <f>F51</f>
        <v>0</v>
      </c>
      <c r="G49" s="43"/>
      <c r="I49" s="86"/>
    </row>
    <row r="50" spans="2:9" ht="13.5" hidden="1">
      <c r="B50" s="22"/>
      <c r="C50" s="23"/>
      <c r="D50" s="24"/>
      <c r="E50" s="24"/>
      <c r="F50" s="52"/>
      <c r="G50" s="43" t="e">
        <f t="shared" si="0"/>
        <v>#DIV/0!</v>
      </c>
      <c r="I50" s="86"/>
    </row>
    <row r="51" spans="2:9" ht="26.25" hidden="1">
      <c r="B51" s="59" t="s">
        <v>429</v>
      </c>
      <c r="C51" s="60">
        <v>431019</v>
      </c>
      <c r="D51" s="61"/>
      <c r="E51" s="61"/>
      <c r="F51" s="62"/>
      <c r="G51" s="42"/>
      <c r="I51" s="86"/>
    </row>
    <row r="52" spans="2:9" ht="13.5">
      <c r="B52" s="26" t="s">
        <v>241</v>
      </c>
      <c r="C52" s="27" t="s">
        <v>242</v>
      </c>
      <c r="D52" s="31">
        <f>D53+D58</f>
        <v>21427570</v>
      </c>
      <c r="E52" s="31">
        <f>E53+E58</f>
        <v>17154000</v>
      </c>
      <c r="F52" s="31">
        <f>F53+F58+F61</f>
        <v>8808262</v>
      </c>
      <c r="G52" s="43">
        <f t="shared" si="0"/>
        <v>51.348152034510896</v>
      </c>
      <c r="I52" s="86"/>
    </row>
    <row r="53" spans="2:9" ht="13.5">
      <c r="B53" s="11" t="s">
        <v>273</v>
      </c>
      <c r="C53" s="13" t="s">
        <v>151</v>
      </c>
      <c r="D53" s="32">
        <f>D54+D55+D56+D57</f>
        <v>20075270</v>
      </c>
      <c r="E53" s="32">
        <f>E54+E55+E56+E57</f>
        <v>16113000</v>
      </c>
      <c r="F53" s="32">
        <f>F54+F55+F56+F57</f>
        <v>8639131</v>
      </c>
      <c r="G53" s="42">
        <f t="shared" si="0"/>
        <v>53.6159064109725</v>
      </c>
      <c r="I53" s="86"/>
    </row>
    <row r="54" spans="2:9" ht="13.5">
      <c r="B54" s="11" t="s">
        <v>152</v>
      </c>
      <c r="C54" s="13" t="s">
        <v>153</v>
      </c>
      <c r="D54" s="32">
        <f>D64+D72+D87</f>
        <v>3028770</v>
      </c>
      <c r="E54" s="32">
        <f>E64+E72+E87</f>
        <v>2551000</v>
      </c>
      <c r="F54" s="32">
        <f>F64+F72+F87</f>
        <v>1538766</v>
      </c>
      <c r="G54" s="42">
        <f t="shared" si="0"/>
        <v>60.32010976087808</v>
      </c>
      <c r="I54" s="86"/>
    </row>
    <row r="55" spans="2:9" ht="13.5">
      <c r="B55" s="11" t="s">
        <v>154</v>
      </c>
      <c r="C55" s="13" t="s">
        <v>155</v>
      </c>
      <c r="D55" s="32">
        <f>D65+D73+D80+D88</f>
        <v>17026500</v>
      </c>
      <c r="E55" s="32">
        <f>E65+E73+E80+E88</f>
        <v>13542000</v>
      </c>
      <c r="F55" s="32">
        <f>F65+F73+F80+F88</f>
        <v>7099090</v>
      </c>
      <c r="G55" s="42">
        <f t="shared" si="0"/>
        <v>52.422758824398166</v>
      </c>
      <c r="I55" s="86"/>
    </row>
    <row r="56" spans="2:9" ht="13.5">
      <c r="B56" s="11" t="s">
        <v>164</v>
      </c>
      <c r="C56" s="13" t="s">
        <v>165</v>
      </c>
      <c r="D56" s="32">
        <f>D66</f>
        <v>10000</v>
      </c>
      <c r="E56" s="32">
        <f>E66</f>
        <v>10000</v>
      </c>
      <c r="F56" s="53"/>
      <c r="G56" s="43"/>
      <c r="I56" s="86"/>
    </row>
    <row r="57" spans="2:9" ht="13.5">
      <c r="B57" s="11" t="s">
        <v>351</v>
      </c>
      <c r="C57" s="13" t="s">
        <v>352</v>
      </c>
      <c r="D57" s="32">
        <f>D67</f>
        <v>10000</v>
      </c>
      <c r="E57" s="32">
        <f>E67</f>
        <v>10000</v>
      </c>
      <c r="F57" s="32">
        <f>F67</f>
        <v>1275</v>
      </c>
      <c r="G57" s="42">
        <f t="shared" si="0"/>
        <v>12.75</v>
      </c>
      <c r="I57" s="86"/>
    </row>
    <row r="58" spans="2:9" ht="13.5">
      <c r="B58" s="11" t="s">
        <v>270</v>
      </c>
      <c r="C58" s="13" t="s">
        <v>167</v>
      </c>
      <c r="D58" s="32">
        <f>D59</f>
        <v>1352300</v>
      </c>
      <c r="E58" s="32">
        <f>E59</f>
        <v>1041000</v>
      </c>
      <c r="F58" s="32">
        <f>F59</f>
        <v>176645</v>
      </c>
      <c r="G58" s="42">
        <f t="shared" si="0"/>
        <v>16.968780019212296</v>
      </c>
      <c r="I58" s="86"/>
    </row>
    <row r="59" spans="2:9" ht="13.5">
      <c r="B59" s="11" t="s">
        <v>408</v>
      </c>
      <c r="C59" s="13" t="s">
        <v>168</v>
      </c>
      <c r="D59" s="32">
        <f>D69+D75+D82+D90+D84</f>
        <v>1352300</v>
      </c>
      <c r="E59" s="32">
        <f>E69+E75+E82+E90+E84</f>
        <v>1041000</v>
      </c>
      <c r="F59" s="32">
        <f>F69+F75+F83+F90</f>
        <v>176645</v>
      </c>
      <c r="G59" s="42">
        <f t="shared" si="0"/>
        <v>16.968780019212296</v>
      </c>
      <c r="I59" s="86"/>
    </row>
    <row r="60" spans="2:9" ht="12.75" customHeight="1" hidden="1">
      <c r="B60" s="11" t="s">
        <v>373</v>
      </c>
      <c r="C60" s="13" t="s">
        <v>374</v>
      </c>
      <c r="D60" s="32"/>
      <c r="E60" s="32"/>
      <c r="F60" s="53"/>
      <c r="G60" s="43" t="e">
        <f t="shared" si="0"/>
        <v>#DIV/0!</v>
      </c>
      <c r="I60" s="86"/>
    </row>
    <row r="61" spans="2:9" ht="30" customHeight="1">
      <c r="B61" s="58" t="s">
        <v>441</v>
      </c>
      <c r="C61" s="13" t="s">
        <v>374</v>
      </c>
      <c r="D61" s="32"/>
      <c r="E61" s="32"/>
      <c r="F61" s="53">
        <f>F77</f>
        <v>-7514</v>
      </c>
      <c r="G61" s="43"/>
      <c r="I61" s="86"/>
    </row>
    <row r="62" spans="2:9" ht="30" customHeight="1">
      <c r="B62" s="10" t="s">
        <v>243</v>
      </c>
      <c r="C62" s="12" t="s">
        <v>244</v>
      </c>
      <c r="D62" s="33">
        <f>D63+D68</f>
        <v>11471000</v>
      </c>
      <c r="E62" s="33">
        <f>E63+E68</f>
        <v>9429000</v>
      </c>
      <c r="F62" s="54">
        <f>F63+F68</f>
        <v>5434805</v>
      </c>
      <c r="G62" s="45">
        <f t="shared" si="0"/>
        <v>57.639251246155474</v>
      </c>
      <c r="I62" s="86"/>
    </row>
    <row r="63" spans="2:9" ht="13.5">
      <c r="B63" s="11" t="s">
        <v>274</v>
      </c>
      <c r="C63" s="13" t="s">
        <v>151</v>
      </c>
      <c r="D63" s="32">
        <f>D64+D65+D66+D67</f>
        <v>11198000</v>
      </c>
      <c r="E63" s="32">
        <f>E64+E65+E66+E67</f>
        <v>9172000</v>
      </c>
      <c r="F63" s="53">
        <f>F64+F65+F66+F67</f>
        <v>5421353</v>
      </c>
      <c r="G63" s="42">
        <f t="shared" si="0"/>
        <v>59.107642825992144</v>
      </c>
      <c r="I63" s="86"/>
    </row>
    <row r="64" spans="2:9" ht="13.5">
      <c r="B64" s="11" t="s">
        <v>152</v>
      </c>
      <c r="C64" s="13" t="s">
        <v>153</v>
      </c>
      <c r="D64" s="32">
        <v>1771000</v>
      </c>
      <c r="E64" s="32">
        <v>1544000</v>
      </c>
      <c r="F64" s="53">
        <v>719961</v>
      </c>
      <c r="G64" s="42">
        <f t="shared" si="0"/>
        <v>46.62959844559585</v>
      </c>
      <c r="I64" s="86"/>
    </row>
    <row r="65" spans="2:9" ht="13.5">
      <c r="B65" s="11" t="s">
        <v>154</v>
      </c>
      <c r="C65" s="13" t="s">
        <v>155</v>
      </c>
      <c r="D65" s="32">
        <v>9407000</v>
      </c>
      <c r="E65" s="32">
        <v>7608000</v>
      </c>
      <c r="F65" s="53">
        <v>4700117</v>
      </c>
      <c r="G65" s="42">
        <f t="shared" si="0"/>
        <v>61.77861461619349</v>
      </c>
      <c r="I65" s="86"/>
    </row>
    <row r="66" spans="2:9" ht="13.5">
      <c r="B66" s="11" t="s">
        <v>164</v>
      </c>
      <c r="C66" s="13" t="s">
        <v>165</v>
      </c>
      <c r="D66" s="32">
        <v>10000</v>
      </c>
      <c r="E66" s="32">
        <v>10000</v>
      </c>
      <c r="F66" s="53"/>
      <c r="G66" s="42">
        <f t="shared" si="0"/>
        <v>0</v>
      </c>
      <c r="I66" s="86"/>
    </row>
    <row r="67" spans="2:9" ht="13.5">
      <c r="B67" s="11" t="s">
        <v>351</v>
      </c>
      <c r="C67" s="13" t="s">
        <v>352</v>
      </c>
      <c r="D67" s="32">
        <v>10000</v>
      </c>
      <c r="E67" s="32">
        <v>10000</v>
      </c>
      <c r="F67" s="53">
        <v>1275</v>
      </c>
      <c r="G67" s="42">
        <f t="shared" si="0"/>
        <v>12.75</v>
      </c>
      <c r="I67" s="86"/>
    </row>
    <row r="68" spans="2:9" ht="13.5">
      <c r="B68" s="11" t="s">
        <v>271</v>
      </c>
      <c r="C68" s="13" t="s">
        <v>167</v>
      </c>
      <c r="D68" s="32">
        <f>D69</f>
        <v>273000</v>
      </c>
      <c r="E68" s="32">
        <f>E69</f>
        <v>257000</v>
      </c>
      <c r="F68" s="53">
        <f>F69</f>
        <v>13452</v>
      </c>
      <c r="G68" s="42">
        <f t="shared" si="0"/>
        <v>5.234241245136187</v>
      </c>
      <c r="I68" s="86"/>
    </row>
    <row r="69" spans="2:9" ht="13.5">
      <c r="B69" s="11" t="s">
        <v>409</v>
      </c>
      <c r="C69" s="13" t="s">
        <v>168</v>
      </c>
      <c r="D69" s="32">
        <v>273000</v>
      </c>
      <c r="E69" s="32">
        <v>257000</v>
      </c>
      <c r="F69" s="53">
        <v>13452</v>
      </c>
      <c r="G69" s="42">
        <f t="shared" si="0"/>
        <v>5.234241245136187</v>
      </c>
      <c r="I69" s="86"/>
    </row>
    <row r="70" spans="2:9" ht="13.5">
      <c r="B70" s="10" t="s">
        <v>245</v>
      </c>
      <c r="C70" s="12" t="s">
        <v>246</v>
      </c>
      <c r="D70" s="33">
        <f>D71+D74</f>
        <v>5447770</v>
      </c>
      <c r="E70" s="33">
        <f>E71+E74</f>
        <v>4362000</v>
      </c>
      <c r="F70" s="54">
        <f>F71+F74+F77</f>
        <v>1710362</v>
      </c>
      <c r="G70" s="43">
        <f t="shared" si="0"/>
        <v>39.21049977074736</v>
      </c>
      <c r="I70" s="86"/>
    </row>
    <row r="71" spans="2:9" ht="13.5">
      <c r="B71" s="11" t="s">
        <v>275</v>
      </c>
      <c r="C71" s="13" t="s">
        <v>151</v>
      </c>
      <c r="D71" s="32">
        <f>D72+D73</f>
        <v>5107270</v>
      </c>
      <c r="E71" s="32">
        <f>E72+E73</f>
        <v>4090000</v>
      </c>
      <c r="F71" s="53">
        <f>F72+F73</f>
        <v>1717876</v>
      </c>
      <c r="G71" s="42">
        <f t="shared" si="0"/>
        <v>42.001858190709044</v>
      </c>
      <c r="I71" s="86"/>
    </row>
    <row r="72" spans="2:9" ht="13.5">
      <c r="B72" s="11" t="s">
        <v>152</v>
      </c>
      <c r="C72" s="13" t="s">
        <v>153</v>
      </c>
      <c r="D72" s="32">
        <v>835770</v>
      </c>
      <c r="E72" s="32">
        <v>668000</v>
      </c>
      <c r="F72" s="53">
        <v>528207</v>
      </c>
      <c r="G72" s="42">
        <f t="shared" si="0"/>
        <v>79.07290419161677</v>
      </c>
      <c r="I72" s="86"/>
    </row>
    <row r="73" spans="2:9" ht="13.5">
      <c r="B73" s="11" t="s">
        <v>154</v>
      </c>
      <c r="C73" s="13" t="s">
        <v>155</v>
      </c>
      <c r="D73" s="32">
        <v>4271500</v>
      </c>
      <c r="E73" s="32">
        <v>3422000</v>
      </c>
      <c r="F73" s="53">
        <v>1189669</v>
      </c>
      <c r="G73" s="42">
        <f t="shared" si="0"/>
        <v>34.76531268264173</v>
      </c>
      <c r="I73" s="86"/>
    </row>
    <row r="74" spans="2:9" ht="13.5">
      <c r="B74" s="11" t="s">
        <v>259</v>
      </c>
      <c r="C74" s="13" t="s">
        <v>167</v>
      </c>
      <c r="D74" s="32">
        <f>D75</f>
        <v>340500</v>
      </c>
      <c r="E74" s="32">
        <f>E75</f>
        <v>272000</v>
      </c>
      <c r="F74" s="53"/>
      <c r="G74" s="42"/>
      <c r="I74" s="86"/>
    </row>
    <row r="75" spans="2:9" ht="13.5">
      <c r="B75" s="11" t="s">
        <v>410</v>
      </c>
      <c r="C75" s="13" t="s">
        <v>168</v>
      </c>
      <c r="D75" s="32">
        <v>340500</v>
      </c>
      <c r="E75" s="32">
        <v>272000</v>
      </c>
      <c r="F75" s="53"/>
      <c r="G75" s="42"/>
      <c r="I75" s="86"/>
    </row>
    <row r="76" spans="2:9" ht="12.75" customHeight="1" hidden="1">
      <c r="B76" s="11" t="s">
        <v>373</v>
      </c>
      <c r="C76" s="13" t="s">
        <v>374</v>
      </c>
      <c r="D76" s="32"/>
      <c r="E76" s="32"/>
      <c r="F76" s="53"/>
      <c r="G76" s="42" t="e">
        <f t="shared" si="0"/>
        <v>#DIV/0!</v>
      </c>
      <c r="I76" s="86"/>
    </row>
    <row r="77" spans="2:9" ht="24.75" customHeight="1">
      <c r="B77" s="58" t="s">
        <v>441</v>
      </c>
      <c r="C77" s="13" t="s">
        <v>374</v>
      </c>
      <c r="D77" s="32"/>
      <c r="E77" s="32"/>
      <c r="F77" s="53">
        <v>-7514</v>
      </c>
      <c r="G77" s="43"/>
      <c r="I77" s="86"/>
    </row>
    <row r="78" spans="2:9" ht="13.5">
      <c r="B78" s="10" t="s">
        <v>247</v>
      </c>
      <c r="C78" s="12" t="s">
        <v>248</v>
      </c>
      <c r="D78" s="33">
        <f>D79+D81+D83</f>
        <v>751000</v>
      </c>
      <c r="E78" s="33">
        <f>E79+E81+E83</f>
        <v>600000</v>
      </c>
      <c r="F78" s="54">
        <f>F79+F81+F83</f>
        <v>501214</v>
      </c>
      <c r="G78" s="43">
        <f t="shared" si="0"/>
        <v>83.53566666666666</v>
      </c>
      <c r="I78" s="86"/>
    </row>
    <row r="79" spans="2:9" ht="13.5">
      <c r="B79" s="11" t="s">
        <v>276</v>
      </c>
      <c r="C79" s="13" t="s">
        <v>151</v>
      </c>
      <c r="D79" s="32">
        <f>D80</f>
        <v>438000</v>
      </c>
      <c r="E79" s="32">
        <f>E80</f>
        <v>428000</v>
      </c>
      <c r="F79" s="53">
        <f>F80</f>
        <v>338021</v>
      </c>
      <c r="G79" s="42">
        <f t="shared" si="0"/>
        <v>78.9768691588785</v>
      </c>
      <c r="I79" s="86"/>
    </row>
    <row r="80" spans="2:9" ht="13.5">
      <c r="B80" s="11" t="s">
        <v>154</v>
      </c>
      <c r="C80" s="13" t="s">
        <v>155</v>
      </c>
      <c r="D80" s="32">
        <v>438000</v>
      </c>
      <c r="E80" s="32">
        <v>428000</v>
      </c>
      <c r="F80" s="53">
        <v>338021</v>
      </c>
      <c r="G80" s="42">
        <f t="shared" si="0"/>
        <v>78.9768691588785</v>
      </c>
      <c r="I80" s="86"/>
    </row>
    <row r="81" spans="2:9" ht="13.5" hidden="1">
      <c r="B81" s="11" t="s">
        <v>271</v>
      </c>
      <c r="C81" s="13" t="s">
        <v>167</v>
      </c>
      <c r="D81" s="32">
        <f>D82</f>
        <v>0</v>
      </c>
      <c r="E81" s="32">
        <f>E82</f>
        <v>0</v>
      </c>
      <c r="F81" s="53"/>
      <c r="G81" s="42" t="e">
        <f t="shared" si="0"/>
        <v>#DIV/0!</v>
      </c>
      <c r="I81" s="86"/>
    </row>
    <row r="82" spans="2:9" ht="13.5" hidden="1">
      <c r="B82" s="11" t="s">
        <v>409</v>
      </c>
      <c r="C82" s="13" t="s">
        <v>168</v>
      </c>
      <c r="D82" s="32"/>
      <c r="E82" s="32"/>
      <c r="F82" s="53"/>
      <c r="G82" s="42" t="e">
        <f>F82/E82*100</f>
        <v>#DIV/0!</v>
      </c>
      <c r="I82" s="86"/>
    </row>
    <row r="83" spans="2:9" ht="13.5">
      <c r="B83" s="11" t="s">
        <v>259</v>
      </c>
      <c r="C83" s="13" t="s">
        <v>167</v>
      </c>
      <c r="D83" s="32">
        <f>D84</f>
        <v>313000</v>
      </c>
      <c r="E83" s="32">
        <v>172000</v>
      </c>
      <c r="F83" s="53">
        <f>F84</f>
        <v>163193</v>
      </c>
      <c r="G83" s="42">
        <f>F83/E83*100</f>
        <v>94.87965116279071</v>
      </c>
      <c r="I83" s="86"/>
    </row>
    <row r="84" spans="2:9" ht="13.5">
      <c r="B84" s="11" t="s">
        <v>410</v>
      </c>
      <c r="C84" s="13" t="s">
        <v>168</v>
      </c>
      <c r="D84" s="32">
        <v>313000</v>
      </c>
      <c r="E84" s="32">
        <v>172000</v>
      </c>
      <c r="F84" s="53">
        <v>163193</v>
      </c>
      <c r="G84" s="42">
        <f>F84/E84*100</f>
        <v>94.87965116279071</v>
      </c>
      <c r="I84" s="86"/>
    </row>
    <row r="85" spans="2:9" ht="26.25">
      <c r="B85" s="10" t="s">
        <v>249</v>
      </c>
      <c r="C85" s="12" t="s">
        <v>250</v>
      </c>
      <c r="D85" s="33">
        <f>D86+D89</f>
        <v>3757800</v>
      </c>
      <c r="E85" s="33">
        <f>E86+E89</f>
        <v>2763000</v>
      </c>
      <c r="F85" s="54">
        <f>F86+F89</f>
        <v>1161881</v>
      </c>
      <c r="G85" s="45">
        <f aca="true" t="shared" si="1" ref="G85:G97">F85/E85*100</f>
        <v>42.05142960550127</v>
      </c>
      <c r="I85" s="86"/>
    </row>
    <row r="86" spans="2:9" ht="13.5">
      <c r="B86" s="11" t="s">
        <v>277</v>
      </c>
      <c r="C86" s="13" t="s">
        <v>151</v>
      </c>
      <c r="D86" s="32">
        <f>D87+D88</f>
        <v>3332000</v>
      </c>
      <c r="E86" s="32">
        <f>E87+E88</f>
        <v>2423000</v>
      </c>
      <c r="F86" s="53">
        <f>F87+F88</f>
        <v>1161881</v>
      </c>
      <c r="G86" s="42">
        <f t="shared" si="1"/>
        <v>47.95216673545192</v>
      </c>
      <c r="I86" s="86"/>
    </row>
    <row r="87" spans="2:9" ht="13.5">
      <c r="B87" s="11" t="s">
        <v>152</v>
      </c>
      <c r="C87" s="13" t="s">
        <v>153</v>
      </c>
      <c r="D87" s="32">
        <v>422000</v>
      </c>
      <c r="E87" s="32">
        <v>339000</v>
      </c>
      <c r="F87" s="53">
        <v>290598</v>
      </c>
      <c r="G87" s="42">
        <f t="shared" si="1"/>
        <v>85.72212389380532</v>
      </c>
      <c r="I87" s="86"/>
    </row>
    <row r="88" spans="2:9" ht="13.5">
      <c r="B88" s="11" t="s">
        <v>154</v>
      </c>
      <c r="C88" s="13" t="s">
        <v>155</v>
      </c>
      <c r="D88" s="32">
        <v>2910000</v>
      </c>
      <c r="E88" s="32">
        <v>2084000</v>
      </c>
      <c r="F88" s="53">
        <v>871283</v>
      </c>
      <c r="G88" s="42">
        <f t="shared" si="1"/>
        <v>41.808205374280234</v>
      </c>
      <c r="I88" s="86"/>
    </row>
    <row r="89" spans="2:9" ht="13.5">
      <c r="B89" s="11" t="s">
        <v>272</v>
      </c>
      <c r="C89" s="13" t="s">
        <v>167</v>
      </c>
      <c r="D89" s="32">
        <f>D90</f>
        <v>425800</v>
      </c>
      <c r="E89" s="32">
        <f>E90</f>
        <v>340000</v>
      </c>
      <c r="F89" s="53"/>
      <c r="G89" s="42">
        <f t="shared" si="1"/>
        <v>0</v>
      </c>
      <c r="I89" s="86"/>
    </row>
    <row r="90" spans="2:9" ht="13.5">
      <c r="B90" s="11" t="s">
        <v>411</v>
      </c>
      <c r="C90" s="13" t="s">
        <v>168</v>
      </c>
      <c r="D90" s="32">
        <v>425800</v>
      </c>
      <c r="E90" s="32">
        <v>340000</v>
      </c>
      <c r="F90" s="53"/>
      <c r="G90" s="42">
        <f t="shared" si="1"/>
        <v>0</v>
      </c>
      <c r="I90" s="86"/>
    </row>
    <row r="91" spans="2:9" ht="13.5">
      <c r="B91" s="18" t="s">
        <v>342</v>
      </c>
      <c r="C91" s="25"/>
      <c r="D91" s="34">
        <f>D11-D52</f>
        <v>0</v>
      </c>
      <c r="E91" s="34">
        <f>E11-E52</f>
        <v>0</v>
      </c>
      <c r="F91" s="55">
        <f>F11-F52</f>
        <v>1652966</v>
      </c>
      <c r="G91" s="43"/>
      <c r="I91" s="86"/>
    </row>
    <row r="92" spans="7:9" ht="13.5">
      <c r="G92" s="57"/>
      <c r="I92" s="86"/>
    </row>
    <row r="93" spans="2:9" ht="13.5">
      <c r="B93" s="37" t="s">
        <v>363</v>
      </c>
      <c r="C93" s="38"/>
      <c r="D93" s="40">
        <v>20175270</v>
      </c>
      <c r="E93" s="40">
        <v>12173000</v>
      </c>
      <c r="F93" s="56">
        <v>10234128</v>
      </c>
      <c r="G93" s="42">
        <f t="shared" si="1"/>
        <v>84.07235685533558</v>
      </c>
      <c r="I93" s="86"/>
    </row>
    <row r="94" spans="2:9" ht="13.5">
      <c r="B94" s="37" t="s">
        <v>364</v>
      </c>
      <c r="C94" s="39"/>
      <c r="D94" s="40">
        <v>20175270</v>
      </c>
      <c r="E94" s="40">
        <v>12173000</v>
      </c>
      <c r="F94" s="56">
        <v>8631617</v>
      </c>
      <c r="G94" s="42">
        <f t="shared" si="1"/>
        <v>70.90788630575865</v>
      </c>
      <c r="I94" s="86"/>
    </row>
    <row r="95" spans="2:9" ht="13.5">
      <c r="B95" s="18" t="s">
        <v>365</v>
      </c>
      <c r="C95" s="25"/>
      <c r="D95" s="34">
        <f>D93:E93-D94:E94</f>
        <v>0</v>
      </c>
      <c r="E95" s="34">
        <f>E93:F93-E94</f>
        <v>0</v>
      </c>
      <c r="F95" s="55">
        <f>F93:G93-F94</f>
        <v>1602511</v>
      </c>
      <c r="G95" s="43"/>
      <c r="I95" s="86"/>
    </row>
    <row r="96" spans="2:9" ht="13.5">
      <c r="B96" s="37" t="s">
        <v>368</v>
      </c>
      <c r="C96" s="39"/>
      <c r="D96" s="40">
        <v>1252300</v>
      </c>
      <c r="E96" s="40">
        <v>804000</v>
      </c>
      <c r="F96" s="56">
        <v>227100</v>
      </c>
      <c r="G96" s="42">
        <f t="shared" si="1"/>
        <v>28.246268656716417</v>
      </c>
      <c r="I96" s="86"/>
    </row>
    <row r="97" spans="2:9" ht="13.5">
      <c r="B97" s="37" t="s">
        <v>366</v>
      </c>
      <c r="C97" s="39"/>
      <c r="D97" s="40">
        <v>1252300</v>
      </c>
      <c r="E97" s="40">
        <v>804000</v>
      </c>
      <c r="F97" s="56">
        <v>176645</v>
      </c>
      <c r="G97" s="42">
        <f t="shared" si="1"/>
        <v>21.970771144278604</v>
      </c>
      <c r="I97" s="86"/>
    </row>
    <row r="98" spans="2:9" ht="13.5">
      <c r="B98" s="18" t="s">
        <v>367</v>
      </c>
      <c r="C98" s="38"/>
      <c r="D98" s="34">
        <f>D96:E96-D97:E97</f>
        <v>0</v>
      </c>
      <c r="E98" s="34">
        <v>0</v>
      </c>
      <c r="F98" s="55">
        <f>F96-F97</f>
        <v>50455</v>
      </c>
      <c r="G98" s="43"/>
      <c r="I98" s="86"/>
    </row>
    <row r="99" spans="2:9" ht="13.5">
      <c r="B99" s="18" t="s">
        <v>369</v>
      </c>
      <c r="C99" s="25"/>
      <c r="D99" s="34">
        <v>0</v>
      </c>
      <c r="E99" s="34">
        <v>0</v>
      </c>
      <c r="F99" s="55">
        <f>F95:G95+F98:G98</f>
        <v>1652966</v>
      </c>
      <c r="G99" s="43"/>
      <c r="I99" s="86"/>
    </row>
    <row r="100" spans="2:5" ht="15">
      <c r="B100" s="67" t="s">
        <v>462</v>
      </c>
      <c r="C100" s="188" t="s">
        <v>465</v>
      </c>
      <c r="D100" s="188"/>
      <c r="E100" s="188"/>
    </row>
    <row r="101" spans="2:5" ht="12.75">
      <c r="B101" s="46" t="s">
        <v>463</v>
      </c>
      <c r="C101" s="47"/>
      <c r="D101" s="48" t="s">
        <v>464</v>
      </c>
      <c r="E101" s="48"/>
    </row>
  </sheetData>
  <sheetProtection/>
  <mergeCells count="10">
    <mergeCell ref="C100:E100"/>
    <mergeCell ref="F1:G1"/>
    <mergeCell ref="G8:G9"/>
    <mergeCell ref="C8:C9"/>
    <mergeCell ref="F8:F9"/>
    <mergeCell ref="D8:D9"/>
    <mergeCell ref="E8:E9"/>
    <mergeCell ref="B4:F4"/>
    <mergeCell ref="B5:F5"/>
    <mergeCell ref="B8:B9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9">
      <selection activeCell="B22" sqref="B22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252</v>
      </c>
      <c r="C1" s="69"/>
      <c r="D1" s="70"/>
      <c r="E1" s="70"/>
      <c r="F1" s="63" t="s">
        <v>412</v>
      </c>
      <c r="G1" s="64"/>
    </row>
    <row r="2" spans="2:7" ht="15.75">
      <c r="B2" s="4" t="s">
        <v>253</v>
      </c>
      <c r="C2" s="69"/>
      <c r="D2" s="70"/>
      <c r="E2" s="70"/>
      <c r="F2" s="70"/>
      <c r="G2" s="71"/>
    </row>
    <row r="3" spans="2:7" ht="15.75">
      <c r="B3" s="4" t="s">
        <v>413</v>
      </c>
      <c r="C3" s="69"/>
      <c r="D3" s="70"/>
      <c r="E3" s="70"/>
      <c r="F3" s="70"/>
      <c r="G3" s="71"/>
    </row>
    <row r="4" spans="2:7" ht="15">
      <c r="B4" s="71"/>
      <c r="C4" s="69"/>
      <c r="D4" s="70"/>
      <c r="E4" s="70"/>
      <c r="F4" s="70"/>
      <c r="G4" s="71"/>
    </row>
    <row r="5" spans="2:7" ht="15.75">
      <c r="B5" s="181" t="s">
        <v>414</v>
      </c>
      <c r="C5" s="181"/>
      <c r="D5" s="181"/>
      <c r="E5" s="181"/>
      <c r="F5" s="181"/>
      <c r="G5" s="71"/>
    </row>
    <row r="6" spans="2:7" ht="15.75">
      <c r="B6" s="182">
        <v>43008</v>
      </c>
      <c r="C6" s="183"/>
      <c r="D6" s="183"/>
      <c r="E6" s="183"/>
      <c r="F6" s="183"/>
      <c r="G6" s="71"/>
    </row>
    <row r="7" spans="2:7" ht="15">
      <c r="B7" s="71"/>
      <c r="C7" s="68"/>
      <c r="D7" s="70"/>
      <c r="E7" s="70"/>
      <c r="F7" s="70"/>
      <c r="G7" s="71"/>
    </row>
    <row r="8" spans="2:7" ht="15">
      <c r="B8" s="71"/>
      <c r="C8" s="69"/>
      <c r="D8" s="70"/>
      <c r="E8" s="70"/>
      <c r="F8" s="148" t="s">
        <v>255</v>
      </c>
      <c r="G8" s="71"/>
    </row>
    <row r="9" spans="2:7" ht="15">
      <c r="B9" s="71"/>
      <c r="C9" s="69"/>
      <c r="D9" s="70"/>
      <c r="E9" s="70"/>
      <c r="F9" s="70"/>
      <c r="G9" s="71"/>
    </row>
    <row r="10" spans="2:7" ht="12.75" customHeight="1">
      <c r="B10" s="184" t="s">
        <v>256</v>
      </c>
      <c r="C10" s="185" t="s">
        <v>251</v>
      </c>
      <c r="D10" s="179" t="s">
        <v>451</v>
      </c>
      <c r="E10" s="186" t="s">
        <v>438</v>
      </c>
      <c r="F10" s="179" t="s">
        <v>452</v>
      </c>
      <c r="G10" s="179" t="s">
        <v>422</v>
      </c>
    </row>
    <row r="11" spans="2:7" ht="33.75" customHeight="1">
      <c r="B11" s="184"/>
      <c r="C11" s="185"/>
      <c r="D11" s="180"/>
      <c r="E11" s="187"/>
      <c r="F11" s="180"/>
      <c r="G11" s="180"/>
    </row>
    <row r="12" spans="2:7" ht="32.25">
      <c r="B12" s="72"/>
      <c r="C12" s="73"/>
      <c r="D12" s="74">
        <v>1</v>
      </c>
      <c r="E12" s="75">
        <v>2</v>
      </c>
      <c r="F12" s="76">
        <v>3</v>
      </c>
      <c r="G12" s="76" t="s">
        <v>423</v>
      </c>
    </row>
    <row r="13" spans="2:7" s="17" customFormat="1" ht="15.75">
      <c r="B13" s="77" t="s">
        <v>0</v>
      </c>
      <c r="C13" s="78" t="s">
        <v>418</v>
      </c>
      <c r="D13" s="79">
        <f>D15+D14</f>
        <v>417645</v>
      </c>
      <c r="E13" s="79">
        <f>E14+E15</f>
        <v>417645</v>
      </c>
      <c r="F13" s="79">
        <f>F14+F15</f>
        <v>322033</v>
      </c>
      <c r="G13" s="65">
        <f aca="true" t="shared" si="0" ref="G13:G19">F13/E13*100</f>
        <v>77.10687306205031</v>
      </c>
    </row>
    <row r="14" spans="2:7" s="17" customFormat="1" ht="46.5">
      <c r="B14" s="80" t="s">
        <v>437</v>
      </c>
      <c r="C14" s="81" t="s">
        <v>436</v>
      </c>
      <c r="D14" s="82">
        <v>65197</v>
      </c>
      <c r="E14" s="82">
        <v>65197</v>
      </c>
      <c r="F14" s="82">
        <v>48305</v>
      </c>
      <c r="G14" s="66">
        <f t="shared" si="0"/>
        <v>74.09083240026382</v>
      </c>
    </row>
    <row r="15" spans="2:11" s="17" customFormat="1" ht="46.5">
      <c r="B15" s="80" t="s">
        <v>415</v>
      </c>
      <c r="C15" s="81" t="s">
        <v>419</v>
      </c>
      <c r="D15" s="82">
        <v>352448</v>
      </c>
      <c r="E15" s="82">
        <v>352448</v>
      </c>
      <c r="F15" s="82">
        <v>273728</v>
      </c>
      <c r="G15" s="66">
        <f t="shared" si="0"/>
        <v>77.664790266933</v>
      </c>
      <c r="K15" s="17" t="s">
        <v>424</v>
      </c>
    </row>
    <row r="16" spans="2:7" s="17" customFormat="1" ht="15.75">
      <c r="B16" s="77" t="s">
        <v>416</v>
      </c>
      <c r="C16" s="78" t="s">
        <v>420</v>
      </c>
      <c r="D16" s="79">
        <f>D17</f>
        <v>417645</v>
      </c>
      <c r="E16" s="79">
        <f>E17</f>
        <v>417645</v>
      </c>
      <c r="F16" s="79">
        <f>F17</f>
        <v>322033</v>
      </c>
      <c r="G16" s="85">
        <f t="shared" si="0"/>
        <v>77.10687306205031</v>
      </c>
    </row>
    <row r="17" spans="2:7" s="17" customFormat="1" ht="15">
      <c r="B17" s="83" t="s">
        <v>417</v>
      </c>
      <c r="C17" s="81" t="s">
        <v>421</v>
      </c>
      <c r="D17" s="84">
        <f>D19</f>
        <v>417645</v>
      </c>
      <c r="E17" s="84">
        <f>E19</f>
        <v>417645</v>
      </c>
      <c r="F17" s="84">
        <f>F19</f>
        <v>322033</v>
      </c>
      <c r="G17" s="66">
        <f t="shared" si="0"/>
        <v>77.10687306205031</v>
      </c>
    </row>
    <row r="18" spans="2:7" ht="15" hidden="1">
      <c r="B18" s="83" t="s">
        <v>310</v>
      </c>
      <c r="C18" s="81" t="s">
        <v>167</v>
      </c>
      <c r="D18" s="84" t="e">
        <f>#REF!+#REF!+#REF!+#REF!+#REF!+#REF!+#REF!+#REF!+#REF!+#REF!</f>
        <v>#REF!</v>
      </c>
      <c r="E18" s="84" t="e">
        <f>#REF!+#REF!+#REF!+#REF!+#REF!+#REF!+#REF!+#REF!+#REF!+#REF!</f>
        <v>#REF!</v>
      </c>
      <c r="F18" s="84" t="e">
        <f>#REF!+#REF!+#REF!+#REF!+#REF!+#REF!+#REF!+#REF!+#REF!+#REF!</f>
        <v>#REF!</v>
      </c>
      <c r="G18" s="66" t="e">
        <f t="shared" si="0"/>
        <v>#REF!</v>
      </c>
    </row>
    <row r="19" spans="2:7" ht="46.5">
      <c r="B19" s="83" t="s">
        <v>399</v>
      </c>
      <c r="C19" s="81" t="s">
        <v>163</v>
      </c>
      <c r="D19" s="82">
        <v>417645</v>
      </c>
      <c r="E19" s="82">
        <v>417645</v>
      </c>
      <c r="F19" s="84">
        <v>322033</v>
      </c>
      <c r="G19" s="66">
        <f t="shared" si="0"/>
        <v>77.10687306205031</v>
      </c>
    </row>
    <row r="20" spans="2:7" ht="15.75">
      <c r="B20" s="87" t="s">
        <v>446</v>
      </c>
      <c r="C20" s="88"/>
      <c r="D20" s="89"/>
      <c r="E20" s="89"/>
      <c r="F20" s="90">
        <f>F13-F16</f>
        <v>0</v>
      </c>
      <c r="G20" s="87"/>
    </row>
    <row r="21" spans="2:7" ht="15">
      <c r="B21" s="71"/>
      <c r="C21" s="69"/>
      <c r="D21" s="70"/>
      <c r="E21" s="70"/>
      <c r="F21" s="70"/>
      <c r="G21" s="71"/>
    </row>
    <row r="22" spans="2:7" ht="15">
      <c r="B22" s="67" t="s">
        <v>424</v>
      </c>
      <c r="C22" s="188" t="s">
        <v>465</v>
      </c>
      <c r="D22" s="188"/>
      <c r="E22" s="188"/>
      <c r="F22" s="70"/>
      <c r="G22" s="71"/>
    </row>
    <row r="23" spans="2:5" ht="12.75">
      <c r="B23" s="46" t="s">
        <v>463</v>
      </c>
      <c r="C23" s="47"/>
      <c r="D23" s="48" t="s">
        <v>464</v>
      </c>
      <c r="E23" s="48"/>
    </row>
  </sheetData>
  <sheetProtection/>
  <mergeCells count="9">
    <mergeCell ref="C22:E22"/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2017-10-17T10:22:47Z</cp:lastPrinted>
  <dcterms:created xsi:type="dcterms:W3CDTF">2013-11-13T08:47:41Z</dcterms:created>
  <dcterms:modified xsi:type="dcterms:W3CDTF">2017-10-17T10:39:22Z</dcterms:modified>
  <cp:category/>
  <cp:version/>
  <cp:contentType/>
  <cp:contentStatus/>
</cp:coreProperties>
</file>