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HCL Sistem managem\"/>
    </mc:Choice>
  </mc:AlternateContent>
  <xr:revisionPtr revIDLastSave="0" documentId="13_ncr:1_{C881755A-C08C-44D2-AE39-CAA9C3695A8B}" xr6:coauthVersionLast="47" xr6:coauthVersionMax="47" xr10:uidLastSave="{00000000-0000-0000-0000-000000000000}"/>
  <bookViews>
    <workbookView xWindow="-120" yWindow="-120" windowWidth="29040" windowHeight="15720" activeTab="1" xr2:uid="{33D369A4-6D35-49C2-B39B-59A6B2E3015E}"/>
  </bookViews>
  <sheets>
    <sheet name="Val din contract finantare" sheetId="2" r:id="rId1"/>
    <sheet name="Estimare Deviz proiect_neeligib" sheetId="1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53" i="1"/>
  <c r="D52" i="1"/>
  <c r="E69" i="1"/>
  <c r="E70" i="1" s="1"/>
  <c r="E71" i="1" s="1"/>
  <c r="D69" i="1"/>
  <c r="D70" i="1" s="1"/>
  <c r="D71" i="1" s="1"/>
  <c r="F68" i="1"/>
  <c r="F67" i="1"/>
  <c r="D19" i="1"/>
  <c r="J39" i="1"/>
  <c r="K41" i="1" s="1"/>
  <c r="D30" i="1"/>
  <c r="E31" i="1"/>
  <c r="E34" i="1"/>
  <c r="F34" i="1" s="1"/>
  <c r="E32" i="1"/>
  <c r="F32" i="1" s="1"/>
  <c r="E33" i="1"/>
  <c r="F33" i="1" s="1"/>
  <c r="E30" i="3"/>
  <c r="F30" i="3" s="1"/>
  <c r="E29" i="3"/>
  <c r="F29" i="3" s="1"/>
  <c r="D28" i="3"/>
  <c r="H41" i="3" s="1"/>
  <c r="E27" i="3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D20" i="3"/>
  <c r="E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D14" i="3"/>
  <c r="E13" i="3"/>
  <c r="F13" i="3" s="1"/>
  <c r="B6" i="3"/>
  <c r="G1" i="3"/>
  <c r="E31" i="3" s="1"/>
  <c r="F31" i="3" s="1"/>
  <c r="F69" i="1" l="1"/>
  <c r="E30" i="1"/>
  <c r="F30" i="1" s="1"/>
  <c r="D61" i="1"/>
  <c r="F31" i="1"/>
  <c r="F20" i="3"/>
  <c r="F27" i="3"/>
  <c r="D32" i="3"/>
  <c r="E14" i="3"/>
  <c r="F14" i="3" s="1"/>
  <c r="G14" i="3" s="1"/>
  <c r="E28" i="3"/>
  <c r="E48" i="3" s="1"/>
  <c r="F48" i="3" s="1"/>
  <c r="F70" i="1" l="1"/>
  <c r="F71" i="1" s="1"/>
  <c r="D40" i="3"/>
  <c r="E32" i="3"/>
  <c r="F32" i="3" s="1"/>
  <c r="F28" i="3"/>
  <c r="E40" i="3" l="1"/>
  <c r="E47" i="3" s="1"/>
  <c r="E46" i="3" s="1"/>
  <c r="D41" i="3"/>
  <c r="D47" i="3"/>
  <c r="G9" i="2"/>
  <c r="C6" i="2"/>
  <c r="D6" i="2" s="1"/>
  <c r="F40" i="3" l="1"/>
  <c r="F47" i="3"/>
  <c r="D46" i="3"/>
  <c r="F46" i="3" s="1"/>
  <c r="E41" i="3"/>
  <c r="F41" i="3" s="1"/>
  <c r="D27" i="1"/>
  <c r="H45" i="1" s="1"/>
  <c r="G1" i="1"/>
  <c r="E35" i="1" s="1"/>
  <c r="F35" i="1" s="1"/>
  <c r="E29" i="1"/>
  <c r="F29" i="1" s="1"/>
  <c r="E28" i="1"/>
  <c r="F28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8" i="1"/>
  <c r="F18" i="1" s="1"/>
  <c r="G18" i="1" s="1"/>
  <c r="E17" i="1"/>
  <c r="F17" i="1" s="1"/>
  <c r="G17" i="1" s="1"/>
  <c r="E16" i="1"/>
  <c r="F16" i="1" s="1"/>
  <c r="G16" i="1" s="1"/>
  <c r="E15" i="1"/>
  <c r="F15" i="1" s="1"/>
  <c r="G15" i="1" s="1"/>
  <c r="E14" i="1"/>
  <c r="F14" i="1" s="1"/>
  <c r="G14" i="1" s="1"/>
  <c r="D13" i="1"/>
  <c r="E12" i="1"/>
  <c r="F12" i="1" s="1"/>
  <c r="B5" i="1"/>
  <c r="D36" i="1" l="1"/>
  <c r="E61" i="1"/>
  <c r="E13" i="1"/>
  <c r="F13" i="1" s="1"/>
  <c r="G13" i="1" s="1"/>
  <c r="E27" i="1"/>
  <c r="E54" i="1" s="1"/>
  <c r="E19" i="1"/>
  <c r="D44" i="1" l="1"/>
  <c r="F54" i="1"/>
  <c r="E36" i="1"/>
  <c r="F36" i="1" s="1"/>
  <c r="E62" i="1"/>
  <c r="F61" i="1"/>
  <c r="F27" i="1"/>
  <c r="F19" i="1"/>
  <c r="D45" i="1" l="1"/>
  <c r="E44" i="1"/>
  <c r="F44" i="1" s="1"/>
  <c r="D60" i="1"/>
  <c r="D62" i="1" s="1"/>
  <c r="D75" i="1" s="1"/>
  <c r="E63" i="1"/>
  <c r="E75" i="1"/>
  <c r="E45" i="1" l="1"/>
  <c r="F45" i="1" s="1"/>
  <c r="F60" i="1"/>
  <c r="F62" i="1" s="1"/>
  <c r="F63" i="1" s="1"/>
  <c r="F64" i="1" s="1"/>
  <c r="E64" i="1"/>
  <c r="E77" i="1" s="1"/>
  <c r="E76" i="1"/>
  <c r="E53" i="1"/>
  <c r="F53" i="1" s="1"/>
  <c r="D63" i="1"/>
  <c r="D64" i="1" l="1"/>
  <c r="D77" i="1" s="1"/>
  <c r="D78" i="1" s="1"/>
  <c r="D76" i="1"/>
  <c r="E52" i="1"/>
  <c r="F52" i="1" s="1"/>
</calcChain>
</file>

<file path=xl/sharedStrings.xml><?xml version="1.0" encoding="utf-8"?>
<sst xmlns="http://schemas.openxmlformats.org/spreadsheetml/2006/main" count="197" uniqueCount="99">
  <si>
    <t xml:space="preserve"> al obiectivului de investitii</t>
  </si>
  <si>
    <t>Nr.    crt.</t>
  </si>
  <si>
    <t>Denumirea capitolelor si subcapitolelor de cheltuieli</t>
  </si>
  <si>
    <t xml:space="preserve">  Valoare     (fara TVA)</t>
  </si>
  <si>
    <t>TVA</t>
  </si>
  <si>
    <t xml:space="preserve">       Valoare        (cu TVA)</t>
  </si>
  <si>
    <t>Lei</t>
  </si>
  <si>
    <t>CHELTUIELI SUPORT</t>
  </si>
  <si>
    <t>3.1.</t>
  </si>
  <si>
    <t xml:space="preserve">Studii </t>
  </si>
  <si>
    <t>3.1.1. Studii de teren</t>
  </si>
  <si>
    <t>N</t>
  </si>
  <si>
    <t>3.1.2 Raport privind impactul asupra mediului</t>
  </si>
  <si>
    <t>3.1.3 Alte studii specifice</t>
  </si>
  <si>
    <t>3.2.</t>
  </si>
  <si>
    <t>Documentatii-suport si cheltuieli pentru obtinerea de avize, acorduri si autorizatii</t>
  </si>
  <si>
    <t>3.3.</t>
  </si>
  <si>
    <t>Expertizare tehnica</t>
  </si>
  <si>
    <t>3.4.</t>
  </si>
  <si>
    <t>Certificarea performantei energetice si auditul energetic al cladirilor</t>
  </si>
  <si>
    <t>3.5.</t>
  </si>
  <si>
    <t>Proiectare</t>
  </si>
  <si>
    <t>3.5.1 Tema de proiectare</t>
  </si>
  <si>
    <t>3.5.2. Sudiu de prefezabilitate</t>
  </si>
  <si>
    <t>3.5.3. Studiu de fezabilitate/documentatii de avizare a lucrarilor de interventii si deviz general</t>
  </si>
  <si>
    <t>3.5.4. Documentatiile tehnice necesare in vederea obtinerii avizelor/acordurilor/autorizatiilor</t>
  </si>
  <si>
    <t>3.5.5. Verificarea tehnica de calitate a proiectului tehnic si a detaliior de executie</t>
  </si>
  <si>
    <t>3.5.6. Proiect tehnic si detalii de executie</t>
  </si>
  <si>
    <t>3.6.</t>
  </si>
  <si>
    <t>Consultanta pentru organizarea procedurilor de achiziţie publică</t>
  </si>
  <si>
    <t>3.7.</t>
  </si>
  <si>
    <t>Consultanţă</t>
  </si>
  <si>
    <t>3.7.1. Managementul de proiect pentru obiectivul de investitii</t>
  </si>
  <si>
    <t>3.7.2. Auditul financiar</t>
  </si>
  <si>
    <t>5.4.</t>
  </si>
  <si>
    <t>Cheltuieli pentru informare si publicitate</t>
  </si>
  <si>
    <t>CHELTUIELI PENTRU INVESTITIA DE BAZA</t>
  </si>
  <si>
    <t>CAPITOLUL 1.  Cheltuieli pentru obţinerea şi amenajarea terenului</t>
  </si>
  <si>
    <t>CAPITOLUL 2.  Cheltuieli pentru asigurarea utilitatilor necesare obiectivului</t>
  </si>
  <si>
    <t>CAPITOLUL 4.  Cheltuieli pentru investitia de baza</t>
  </si>
  <si>
    <t>CAPITOLUL 5.      Alte cheltuieli</t>
  </si>
  <si>
    <t xml:space="preserve">CAPITOLUL 6. Cheltuieli pentru probe tehnologice si teste </t>
  </si>
  <si>
    <t>TOTAL GENERAL</t>
  </si>
  <si>
    <t>BUGET TOTAL ESTIMATV</t>
  </si>
  <si>
    <t>Eligibil</t>
  </si>
  <si>
    <t>Neeligibil</t>
  </si>
  <si>
    <t>Eligibil/Neeligibil</t>
  </si>
  <si>
    <t>TOTAL GENERAL PROIECT</t>
  </si>
  <si>
    <t>TOTAL GENERAL ELIGIBIL</t>
  </si>
  <si>
    <t>TOTAL GENERAL NEELIGIBIL</t>
  </si>
  <si>
    <t>ANEXA</t>
  </si>
  <si>
    <t>Total cheltuieli suport</t>
  </si>
  <si>
    <t>Total cheltuieli cu investiția de baza</t>
  </si>
  <si>
    <t>Sistem de management al traficului în Municipiul Tîrgu Mureș - Etapa 2</t>
  </si>
  <si>
    <t>Valoarea maxima a finantarii nerambursabile a proiectului</t>
  </si>
  <si>
    <t>Valoarea eligibila din PNRR</t>
  </si>
  <si>
    <t>Valoare TVA aferenta cheltuielilor eligibile  din PNRR</t>
  </si>
  <si>
    <t>1=2+5</t>
  </si>
  <si>
    <t>2=3+4</t>
  </si>
  <si>
    <t>Valoarea totala care nu este eligibila</t>
  </si>
  <si>
    <t>Din care valoarea ajutorului de stat/minimis cu TVA</t>
  </si>
  <si>
    <t>Din care:</t>
  </si>
  <si>
    <t>Componenta asistenta tehnica financiara nerambursabila PNRR (investitia C10-I.2)</t>
  </si>
  <si>
    <t>Valoare totala a 
Proiectului</t>
  </si>
  <si>
    <t>Val fara TVA</t>
  </si>
  <si>
    <t>Val inclusiv TVA</t>
  </si>
  <si>
    <t>3.5.4. Documentatiile tehnice necesare in vederea obtinerii avizelor/acordurilor/
autorizatiilor</t>
  </si>
  <si>
    <t>Nr. crt.</t>
  </si>
  <si>
    <t>Denumirea capitolelor de cheltuieli</t>
  </si>
  <si>
    <t>Cheltuieli eligibile</t>
  </si>
  <si>
    <t>Cheltuieli neeligibile</t>
  </si>
  <si>
    <t>Total</t>
  </si>
  <si>
    <t>Cheltuieli cu investitia de baza</t>
  </si>
  <si>
    <t>Cheltuieli suport pentru realizarea investitiei</t>
  </si>
  <si>
    <t>TOTAL GENERAL (FARA TVA)</t>
  </si>
  <si>
    <t>VALOARE TVA (LEI)</t>
  </si>
  <si>
    <t>Eligibil/
Neeligibil</t>
  </si>
  <si>
    <t>Asistență tehnică</t>
  </si>
  <si>
    <t>3.8.1.1</t>
  </si>
  <si>
    <t>3.8.1.2</t>
  </si>
  <si>
    <t>pe perioada de executie a lucrarilor</t>
  </si>
  <si>
    <t>pentru participarea proiectantului la fazele incluse in programul de control al lucrărilor de execuție, avizat de către Inspectoratul de Stat în Construcții</t>
  </si>
  <si>
    <t>Asistență tehnică din partea proiectantului</t>
  </si>
  <si>
    <t>Dirigentie de santier</t>
  </si>
  <si>
    <t>3.8.1.</t>
  </si>
  <si>
    <t>3.8.</t>
  </si>
  <si>
    <t>3.8.2.</t>
  </si>
  <si>
    <t>45 statii (90 puncte) de reîncărcare mașini electrice (MDLPA)</t>
  </si>
  <si>
    <t>TOTAL INCLUSIV TVA (LEI)</t>
  </si>
  <si>
    <t>TOTAL GENERAL PROIECT INCLUSIV TVA (LEI)</t>
  </si>
  <si>
    <t>TOTAL GENERAL 
(Componenta asistență tehnică financiară nerambursabilă PNRR-investitia C10-I1.2)</t>
  </si>
  <si>
    <t>TOTAL GENERAL (ELIGIBIL)</t>
  </si>
  <si>
    <t>TOTAL GENERAL (NEELIGIBIL)</t>
  </si>
  <si>
    <t>(Componenta asistență tehnică financiară nerambursabilă PNRR-investitia C10-I1.2)</t>
  </si>
  <si>
    <t>"Sistem de management al traficului în Municipiul Tîrgu Mureș - Etapa 2"</t>
  </si>
  <si>
    <t>(Componenta asistență tehnică financiară nerambursabilă PNRR-investitia C10-I1.3)</t>
  </si>
  <si>
    <t>BUGETUL TOTAL ESTIMATIV AL PROIECTULUI:
"Sistem de management al traficului în Municipiul Tîrgu Mureș - Etapa 2"</t>
  </si>
  <si>
    <t xml:space="preserve">Realizare SF, Studiu de soluție pentru amplasare și racordare 45 bucati statii de încărcare masini electrice </t>
  </si>
  <si>
    <t>Categorii cheltuieli (eligibile/neeligibile)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</si>
</sst>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l_e_i_-;\-* #,##0.00\ _l_e_i_-;_-* &quot;-&quot;??\ _l_e_i_-;_-@_-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theme="0"/>
      <name val="Times New Roman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rgb="FF002060"/>
      <name val="Times New Roman"/>
      <family val="1"/>
      <charset val="238"/>
    </font>
    <font>
      <sz val="11"/>
      <name val="Cambria"/>
      <family val="1"/>
      <charset val="238"/>
    </font>
    <font>
      <b/>
      <sz val="11"/>
      <color rgb="FFFF0000"/>
      <name val="Cambria"/>
      <family val="1"/>
    </font>
    <font>
      <sz val="11"/>
      <color rgb="FFFF0000"/>
      <name val="Cambria"/>
      <family val="1"/>
    </font>
    <font>
      <b/>
      <i/>
      <sz val="11"/>
      <color rgb="FFFF0000"/>
      <name val="Times New Roman"/>
      <family val="1"/>
      <charset val="238"/>
    </font>
    <font>
      <b/>
      <i/>
      <sz val="11"/>
      <color rgb="FFFF0000"/>
      <name val="Cambria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Cambria"/>
      <family val="1"/>
      <charset val="238"/>
    </font>
    <font>
      <b/>
      <i/>
      <sz val="9"/>
      <color rgb="FFFF0000"/>
      <name val="Times New Roman"/>
      <family val="1"/>
      <charset val="238"/>
    </font>
    <font>
      <b/>
      <i/>
      <sz val="9"/>
      <name val="Cambria"/>
      <family val="1"/>
      <charset val="238"/>
    </font>
    <font>
      <b/>
      <sz val="10"/>
      <name val="Times New Roman"/>
      <family val="1"/>
    </font>
    <font>
      <b/>
      <sz val="8"/>
      <name val="Cambria"/>
      <family val="1"/>
      <charset val="238"/>
    </font>
    <font>
      <b/>
      <sz val="8"/>
      <name val="Times New Roman"/>
      <family val="1"/>
      <charset val="238"/>
    </font>
    <font>
      <sz val="8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rgb="FFFF0000"/>
      <name val="Cambria"/>
      <family val="1"/>
      <charset val="238"/>
    </font>
    <font>
      <sz val="8"/>
      <name val="Times New Roman"/>
      <family val="1"/>
      <charset val="238"/>
    </font>
    <font>
      <sz val="8"/>
      <color theme="0"/>
      <name val="Times New Roman"/>
      <family val="1"/>
      <charset val="238"/>
    </font>
    <font>
      <b/>
      <i/>
      <sz val="8"/>
      <color rgb="FFFF0000"/>
      <name val="Cambria"/>
      <family val="1"/>
      <charset val="238"/>
    </font>
    <font>
      <b/>
      <i/>
      <sz val="8"/>
      <name val="Cambria"/>
      <family val="1"/>
      <charset val="238"/>
    </font>
    <font>
      <b/>
      <sz val="8"/>
      <color theme="1"/>
      <name val="Cambria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rgb="FF00206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A86D"/>
        <bgColor indexed="31"/>
      </patternFill>
    </fill>
    <fill>
      <patternFill patternType="solid">
        <fgColor rgb="FFECECEC"/>
        <bgColor indexed="64"/>
      </patternFill>
    </fill>
    <fill>
      <patternFill patternType="solid">
        <fgColor rgb="FFB6FCD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ECD7FD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/>
    <xf numFmtId="0" fontId="6" fillId="0" borderId="0" xfId="0" applyFont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3" fontId="1" fillId="0" borderId="0" xfId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4" fontId="10" fillId="0" borderId="0" xfId="0" applyNumberFormat="1" applyFont="1" applyAlignment="1">
      <alignment horizontal="left"/>
    </xf>
    <xf numFmtId="16" fontId="7" fillId="0" borderId="2" xfId="0" applyNumberFormat="1" applyFont="1" applyBorder="1" applyAlignment="1">
      <alignment horizontal="left" vertical="center" wrapText="1"/>
    </xf>
    <xf numFmtId="16" fontId="7" fillId="0" borderId="3" xfId="0" applyNumberFormat="1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11" fillId="7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8" borderId="0" xfId="0" applyNumberFormat="1" applyFont="1" applyFill="1" applyAlignment="1">
      <alignment horizontal="center" vertical="center"/>
    </xf>
    <xf numFmtId="0" fontId="9" fillId="0" borderId="8" xfId="0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18" fillId="4" borderId="1" xfId="0" applyNumberFormat="1" applyFont="1" applyFill="1" applyBorder="1" applyAlignment="1">
      <alignment horizontal="center" vertical="center"/>
    </xf>
    <xf numFmtId="43" fontId="0" fillId="0" borderId="1" xfId="1" applyFon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center" vertical="center"/>
    </xf>
    <xf numFmtId="4" fontId="21" fillId="9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9" fillId="9" borderId="1" xfId="0" applyFont="1" applyFill="1" applyBorder="1" applyAlignment="1">
      <alignment horizontal="left" vertical="center" wrapText="1"/>
    </xf>
    <xf numFmtId="4" fontId="19" fillId="9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4" fontId="35" fillId="0" borderId="0" xfId="0" applyNumberFormat="1" applyFont="1" applyAlignment="1">
      <alignment horizontal="center" vertical="center" wrapText="1"/>
    </xf>
    <xf numFmtId="9" fontId="36" fillId="0" borderId="0" xfId="0" applyNumberFormat="1" applyFont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vertical="center" wrapText="1"/>
    </xf>
    <xf numFmtId="4" fontId="32" fillId="0" borderId="1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center" vertical="center"/>
    </xf>
    <xf numFmtId="4" fontId="33" fillId="0" borderId="1" xfId="0" applyNumberFormat="1" applyFont="1" applyBorder="1" applyAlignment="1">
      <alignment horizontal="center" vertical="center"/>
    </xf>
    <xf numFmtId="0" fontId="35" fillId="0" borderId="0" xfId="0" applyFont="1"/>
    <xf numFmtId="4" fontId="35" fillId="0" borderId="1" xfId="0" applyNumberFormat="1" applyFont="1" applyBorder="1" applyAlignment="1">
      <alignment horizontal="center" vertical="center"/>
    </xf>
    <xf numFmtId="43" fontId="35" fillId="0" borderId="1" xfId="1" applyFont="1" applyBorder="1" applyAlignment="1">
      <alignment horizontal="center" vertical="center"/>
    </xf>
    <xf numFmtId="4" fontId="35" fillId="0" borderId="5" xfId="0" applyNumberFormat="1" applyFont="1" applyBorder="1" applyAlignment="1">
      <alignment horizontal="center" vertical="center"/>
    </xf>
    <xf numFmtId="4" fontId="31" fillId="0" borderId="9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wrapText="1"/>
    </xf>
    <xf numFmtId="0" fontId="31" fillId="0" borderId="5" xfId="0" applyFont="1" applyBorder="1" applyAlignment="1">
      <alignment wrapText="1"/>
    </xf>
    <xf numFmtId="165" fontId="35" fillId="0" borderId="5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wrapText="1"/>
    </xf>
    <xf numFmtId="0" fontId="31" fillId="0" borderId="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4" fontId="39" fillId="0" borderId="1" xfId="0" applyNumberFormat="1" applyFont="1" applyBorder="1" applyAlignment="1">
      <alignment horizontal="center" vertical="center"/>
    </xf>
    <xf numFmtId="16" fontId="30" fillId="0" borderId="2" xfId="0" applyNumberFormat="1" applyFont="1" applyBorder="1" applyAlignment="1">
      <alignment horizontal="left" vertical="center" wrapText="1"/>
    </xf>
    <xf numFmtId="16" fontId="30" fillId="0" borderId="3" xfId="0" applyNumberFormat="1" applyFont="1" applyBorder="1" applyAlignment="1">
      <alignment horizontal="left" vertical="center" wrapText="1"/>
    </xf>
    <xf numFmtId="4" fontId="30" fillId="0" borderId="3" xfId="0" applyNumberFormat="1" applyFont="1" applyBorder="1" applyAlignment="1">
      <alignment horizontal="center" vertical="center"/>
    </xf>
    <xf numFmtId="4" fontId="30" fillId="0" borderId="4" xfId="0" applyNumberFormat="1" applyFont="1" applyBorder="1" applyAlignment="1">
      <alignment horizontal="center" vertical="center"/>
    </xf>
    <xf numFmtId="43" fontId="3" fillId="0" borderId="0" xfId="1" applyFont="1" applyFill="1"/>
    <xf numFmtId="165" fontId="3" fillId="0" borderId="0" xfId="0" applyNumberFormat="1" applyFont="1"/>
    <xf numFmtId="4" fontId="29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4" fontId="38" fillId="0" borderId="1" xfId="0" applyNumberFormat="1" applyFont="1" applyBorder="1" applyAlignment="1">
      <alignment horizontal="center" vertical="center"/>
    </xf>
    <xf numFmtId="4" fontId="38" fillId="0" borderId="1" xfId="0" applyNumberFormat="1" applyFont="1" applyBorder="1" applyAlignment="1">
      <alignment vertical="center"/>
    </xf>
    <xf numFmtId="3" fontId="38" fillId="0" borderId="1" xfId="0" applyNumberFormat="1" applyFont="1" applyBorder="1" applyAlignment="1">
      <alignment horizontal="center" vertical="center"/>
    </xf>
    <xf numFmtId="3" fontId="38" fillId="0" borderId="1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165" fontId="35" fillId="0" borderId="1" xfId="0" applyNumberFormat="1" applyFont="1" applyBorder="1" applyAlignment="1">
      <alignment horizontal="center" vertical="center"/>
    </xf>
    <xf numFmtId="43" fontId="31" fillId="0" borderId="1" xfId="1" applyFont="1" applyBorder="1" applyAlignment="1">
      <alignment vertical="center" wrapText="1"/>
    </xf>
    <xf numFmtId="43" fontId="31" fillId="0" borderId="1" xfId="1" applyFont="1" applyBorder="1" applyAlignment="1">
      <alignment horizontal="center" vertical="center" wrapText="1"/>
    </xf>
    <xf numFmtId="165" fontId="35" fillId="0" borderId="1" xfId="0" applyNumberFormat="1" applyFont="1" applyBorder="1" applyAlignment="1">
      <alignment horizontal="center" vertical="center" wrapText="1"/>
    </xf>
    <xf numFmtId="43" fontId="31" fillId="0" borderId="0" xfId="1" applyFont="1" applyBorder="1" applyAlignment="1">
      <alignment vertical="center" wrapText="1"/>
    </xf>
    <xf numFmtId="165" fontId="35" fillId="0" borderId="0" xfId="0" applyNumberFormat="1" applyFont="1" applyAlignment="1">
      <alignment vertical="center" wrapText="1"/>
    </xf>
    <xf numFmtId="165" fontId="31" fillId="0" borderId="1" xfId="0" applyNumberFormat="1" applyFont="1" applyBorder="1" applyAlignment="1">
      <alignment vertical="center" wrapText="1"/>
    </xf>
    <xf numFmtId="165" fontId="35" fillId="0" borderId="2" xfId="0" applyNumberFormat="1" applyFont="1" applyBorder="1" applyAlignment="1">
      <alignment vertical="center" wrapText="1"/>
    </xf>
    <xf numFmtId="4" fontId="31" fillId="11" borderId="9" xfId="0" applyNumberFormat="1" applyFont="1" applyFill="1" applyBorder="1" applyAlignment="1">
      <alignment horizontal="center" vertical="center"/>
    </xf>
    <xf numFmtId="165" fontId="31" fillId="11" borderId="9" xfId="0" applyNumberFormat="1" applyFont="1" applyFill="1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165" fontId="31" fillId="0" borderId="0" xfId="0" applyNumberFormat="1" applyFont="1" applyAlignment="1">
      <alignment vertical="center" wrapText="1"/>
    </xf>
    <xf numFmtId="165" fontId="31" fillId="12" borderId="1" xfId="0" applyNumberFormat="1" applyFont="1" applyFill="1" applyBorder="1" applyAlignment="1">
      <alignment vertical="center" wrapText="1"/>
    </xf>
    <xf numFmtId="165" fontId="31" fillId="12" borderId="5" xfId="0" applyNumberFormat="1" applyFont="1" applyFill="1" applyBorder="1" applyAlignment="1">
      <alignment vertical="center" wrapText="1"/>
    </xf>
    <xf numFmtId="4" fontId="31" fillId="12" borderId="9" xfId="0" applyNumberFormat="1" applyFont="1" applyFill="1" applyBorder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" fontId="30" fillId="13" borderId="1" xfId="0" applyNumberFormat="1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 wrapText="1"/>
    </xf>
    <xf numFmtId="4" fontId="30" fillId="9" borderId="1" xfId="0" applyNumberFormat="1" applyFont="1" applyFill="1" applyBorder="1" applyAlignment="1">
      <alignment horizontal="center" vertical="center"/>
    </xf>
    <xf numFmtId="4" fontId="39" fillId="9" borderId="1" xfId="0" applyNumberFormat="1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left" vertical="center" wrapText="1"/>
    </xf>
    <xf numFmtId="16" fontId="30" fillId="9" borderId="1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Alignment="1">
      <alignment horizontal="center" vertic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44" fillId="0" borderId="12" xfId="0" applyNumberFormat="1" applyFont="1" applyBorder="1" applyAlignment="1">
      <alignment horizontal="center" vertical="center" wrapText="1"/>
    </xf>
    <xf numFmtId="165" fontId="44" fillId="0" borderId="14" xfId="0" applyNumberFormat="1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2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2" fillId="0" borderId="10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4" fontId="30" fillId="2" borderId="5" xfId="0" applyNumberFormat="1" applyFont="1" applyFill="1" applyBorder="1" applyAlignment="1">
      <alignment horizontal="center" vertical="center" wrapText="1"/>
    </xf>
    <xf numFmtId="4" fontId="30" fillId="2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4" fontId="31" fillId="0" borderId="2" xfId="0" applyNumberFormat="1" applyFont="1" applyBorder="1" applyAlignment="1">
      <alignment horizontal="left" vertical="center" wrapText="1"/>
    </xf>
    <xf numFmtId="4" fontId="31" fillId="0" borderId="3" xfId="0" applyNumberFormat="1" applyFont="1" applyBorder="1" applyAlignment="1">
      <alignment horizontal="left" vertical="center" wrapText="1"/>
    </xf>
    <xf numFmtId="4" fontId="31" fillId="0" borderId="4" xfId="0" applyNumberFormat="1" applyFont="1" applyBorder="1" applyAlignment="1">
      <alignment horizontal="left" vertical="center" wrapText="1"/>
    </xf>
    <xf numFmtId="3" fontId="31" fillId="0" borderId="2" xfId="0" applyNumberFormat="1" applyFont="1" applyBorder="1" applyAlignment="1">
      <alignment horizontal="left" vertical="center" wrapText="1"/>
    </xf>
    <xf numFmtId="3" fontId="31" fillId="0" borderId="3" xfId="0" applyNumberFormat="1" applyFont="1" applyBorder="1" applyAlignment="1">
      <alignment horizontal="left" vertical="center" wrapText="1"/>
    </xf>
    <xf numFmtId="3" fontId="31" fillId="0" borderId="4" xfId="0" applyNumberFormat="1" applyFont="1" applyBorder="1" applyAlignment="1">
      <alignment horizontal="left" vertical="center" wrapText="1"/>
    </xf>
    <xf numFmtId="16" fontId="30" fillId="0" borderId="2" xfId="0" applyNumberFormat="1" applyFont="1" applyBorder="1" applyAlignment="1">
      <alignment horizontal="left" vertical="center" wrapText="1"/>
    </xf>
    <xf numFmtId="16" fontId="30" fillId="0" borderId="3" xfId="0" applyNumberFormat="1" applyFont="1" applyBorder="1" applyAlignment="1">
      <alignment horizontal="left" vertical="center" wrapText="1"/>
    </xf>
    <xf numFmtId="16" fontId="30" fillId="0" borderId="4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16" fontId="30" fillId="9" borderId="2" xfId="0" applyNumberFormat="1" applyFont="1" applyFill="1" applyBorder="1" applyAlignment="1">
      <alignment horizontal="center" vertical="center" wrapText="1"/>
    </xf>
    <xf numFmtId="16" fontId="30" fillId="9" borderId="4" xfId="0" applyNumberFormat="1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4" xfId="0" applyFont="1" applyBorder="1" applyAlignment="1">
      <alignment horizontal="left" wrapText="1"/>
    </xf>
    <xf numFmtId="16" fontId="30" fillId="13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16" fontId="7" fillId="4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6" fontId="18" fillId="4" borderId="1" xfId="0" applyNumberFormat="1" applyFont="1" applyFill="1" applyBorder="1" applyAlignment="1">
      <alignment horizontal="left" vertical="center" wrapText="1"/>
    </xf>
    <xf numFmtId="16" fontId="7" fillId="4" borderId="2" xfId="0" applyNumberFormat="1" applyFont="1" applyFill="1" applyBorder="1" applyAlignment="1">
      <alignment horizontal="center" vertical="center" wrapText="1"/>
    </xf>
    <xf numFmtId="16" fontId="7" fillId="4" borderId="3" xfId="0" applyNumberFormat="1" applyFont="1" applyFill="1" applyBorder="1" applyAlignment="1">
      <alignment horizontal="center" vertical="center" wrapText="1"/>
    </xf>
    <xf numFmtId="16" fontId="7" fillId="4" borderId="4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 wrapText="1"/>
    </xf>
    <xf numFmtId="16" fontId="7" fillId="0" borderId="2" xfId="0" applyNumberFormat="1" applyFont="1" applyBorder="1" applyAlignment="1">
      <alignment horizontal="left" vertical="center" wrapText="1"/>
    </xf>
    <xf numFmtId="16" fontId="7" fillId="0" borderId="3" xfId="0" applyNumberFormat="1" applyFont="1" applyBorder="1" applyAlignment="1">
      <alignment horizontal="left" vertical="center" wrapText="1"/>
    </xf>
    <xf numFmtId="16" fontId="7" fillId="0" borderId="4" xfId="0" applyNumberFormat="1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%20Draghici\AppData\Local\Microsoft\Windows\INetCache\Content.Outlook\TN4GFD8N\Evaluare%20si%20devize%20Gurghiu%20p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turi"/>
      <sheetName val="Date_intrare"/>
      <sheetName val="Ev_1"/>
      <sheetName val="DG"/>
      <sheetName val="DO (1)"/>
      <sheetName val="DO (2)"/>
      <sheetName val="DO (3)"/>
    </sheetNames>
    <sheetDataSet>
      <sheetData sheetId="0" refreshError="1"/>
      <sheetData sheetId="1" refreshError="1">
        <row r="3">
          <cell r="C3" t="str">
            <v>CONSTRUIRE PISTE DE BICICLETE IN COMUNA GURGHIU, JUDETUL MURES</v>
          </cell>
        </row>
        <row r="5">
          <cell r="C5" t="str">
            <v>in mii LEI/mii EURO la cursul 4,50 lei / euro din data de  09.11.2016 al BCE</v>
          </cell>
        </row>
        <row r="8">
          <cell r="C8">
            <v>0.19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52D7-93E8-4614-8F40-51D66933C5B2}">
  <dimension ref="B4:G9"/>
  <sheetViews>
    <sheetView workbookViewId="0">
      <selection activeCell="C22" sqref="C22"/>
    </sheetView>
  </sheetViews>
  <sheetFormatPr defaultRowHeight="15" x14ac:dyDescent="0.25"/>
  <cols>
    <col min="1" max="1" width="7" customWidth="1"/>
    <col min="2" max="2" width="26.28515625" customWidth="1"/>
    <col min="3" max="3" width="17.140625" customWidth="1"/>
    <col min="4" max="4" width="17" bestFit="1" customWidth="1"/>
    <col min="5" max="5" width="15" customWidth="1"/>
    <col min="7" max="7" width="13.28515625" customWidth="1"/>
  </cols>
  <sheetData>
    <row r="4" spans="2:7" ht="75" x14ac:dyDescent="0.25">
      <c r="B4" s="42" t="s">
        <v>63</v>
      </c>
      <c r="C4" s="41" t="s">
        <v>54</v>
      </c>
      <c r="D4" s="41" t="s">
        <v>55</v>
      </c>
      <c r="E4" s="41" t="s">
        <v>56</v>
      </c>
      <c r="F4" s="41" t="s">
        <v>59</v>
      </c>
      <c r="G4" s="41" t="s">
        <v>60</v>
      </c>
    </row>
    <row r="5" spans="2:7" x14ac:dyDescent="0.25">
      <c r="B5" s="42" t="s">
        <v>57</v>
      </c>
      <c r="C5" s="42" t="s">
        <v>58</v>
      </c>
      <c r="D5" s="42">
        <v>3</v>
      </c>
      <c r="E5" s="42">
        <v>4</v>
      </c>
      <c r="F5" s="48">
        <v>5</v>
      </c>
      <c r="G5" s="42">
        <v>6</v>
      </c>
    </row>
    <row r="6" spans="2:7" ht="21.75" customHeight="1" x14ac:dyDescent="0.25">
      <c r="B6" s="49">
        <v>12887628.6</v>
      </c>
      <c r="C6" s="45">
        <f>B6</f>
        <v>12887628.6</v>
      </c>
      <c r="D6" s="46">
        <f>C6-E6</f>
        <v>10829940</v>
      </c>
      <c r="E6" s="44">
        <v>2057688.6</v>
      </c>
      <c r="F6" s="43">
        <v>0</v>
      </c>
      <c r="G6" s="47">
        <v>6590264.6200000001</v>
      </c>
    </row>
    <row r="7" spans="2:7" x14ac:dyDescent="0.25">
      <c r="B7" s="140" t="s">
        <v>61</v>
      </c>
      <c r="C7" s="140"/>
      <c r="D7" s="140"/>
      <c r="E7" s="140"/>
      <c r="F7" s="140"/>
      <c r="G7" s="140"/>
    </row>
    <row r="8" spans="2:7" ht="60" customHeight="1" x14ac:dyDescent="0.25">
      <c r="B8" s="139" t="s">
        <v>62</v>
      </c>
      <c r="C8" s="139"/>
      <c r="D8" s="40">
        <v>5291902.5</v>
      </c>
      <c r="E8" s="40">
        <v>1005461.48</v>
      </c>
      <c r="F8" s="43">
        <v>0</v>
      </c>
      <c r="G8" s="40">
        <v>0</v>
      </c>
    </row>
    <row r="9" spans="2:7" ht="31.5" customHeight="1" x14ac:dyDescent="0.25">
      <c r="B9" s="139" t="s">
        <v>62</v>
      </c>
      <c r="C9" s="139"/>
      <c r="D9" s="40">
        <v>5538037.5</v>
      </c>
      <c r="E9" s="40">
        <v>1052227.1200000001</v>
      </c>
      <c r="F9" s="43">
        <v>0</v>
      </c>
      <c r="G9" s="40">
        <f>G6</f>
        <v>6590264.6200000001</v>
      </c>
    </row>
  </sheetData>
  <mergeCells count="3">
    <mergeCell ref="B8:C8"/>
    <mergeCell ref="B9:C9"/>
    <mergeCell ref="B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22D7-88C2-440A-A3A8-ABC3A28B3996}">
  <dimension ref="B1:O78"/>
  <sheetViews>
    <sheetView tabSelected="1" zoomScaleNormal="100" workbookViewId="0">
      <selection activeCell="H19" sqref="H1:K1048576"/>
    </sheetView>
  </sheetViews>
  <sheetFormatPr defaultRowHeight="15" x14ac:dyDescent="0.25"/>
  <cols>
    <col min="1" max="1" width="0.140625" style="2" customWidth="1"/>
    <col min="2" max="2" width="7.7109375" style="63" customWidth="1"/>
    <col min="3" max="3" width="20.85546875" style="73" customWidth="1"/>
    <col min="4" max="4" width="18.42578125" style="63" customWidth="1"/>
    <col min="5" max="5" width="16.7109375" style="63" customWidth="1"/>
    <col min="6" max="6" width="14.85546875" style="63" customWidth="1"/>
    <col min="7" max="7" width="8.28515625" style="63" customWidth="1"/>
    <col min="8" max="8" width="10.85546875" style="2" hidden="1" customWidth="1"/>
    <col min="9" max="9" width="14" style="2" hidden="1" customWidth="1"/>
    <col min="10" max="10" width="13.140625" style="2" hidden="1" customWidth="1"/>
    <col min="11" max="11" width="14" style="2" hidden="1" customWidth="1"/>
    <col min="12" max="12" width="11.5703125" style="2" bestFit="1" customWidth="1"/>
    <col min="13" max="13" width="12.5703125" style="2" bestFit="1" customWidth="1"/>
    <col min="14" max="14" width="9.140625" style="2"/>
    <col min="15" max="15" width="12.5703125" style="2" bestFit="1" customWidth="1"/>
    <col min="16" max="255" width="9.140625" style="2"/>
    <col min="256" max="256" width="2.28515625" style="2" customWidth="1"/>
    <col min="257" max="257" width="7.7109375" style="2" customWidth="1"/>
    <col min="258" max="258" width="52.42578125" style="2" customWidth="1"/>
    <col min="259" max="259" width="14.42578125" style="2" customWidth="1"/>
    <col min="260" max="260" width="0" style="2" hidden="1" customWidth="1"/>
    <col min="261" max="261" width="14.140625" style="2" customWidth="1"/>
    <col min="262" max="262" width="15" style="2" customWidth="1"/>
    <col min="263" max="263" width="0" style="2" hidden="1" customWidth="1"/>
    <col min="264" max="264" width="18.28515625" style="2" customWidth="1"/>
    <col min="265" max="511" width="9.140625" style="2"/>
    <col min="512" max="512" width="2.28515625" style="2" customWidth="1"/>
    <col min="513" max="513" width="7.7109375" style="2" customWidth="1"/>
    <col min="514" max="514" width="52.42578125" style="2" customWidth="1"/>
    <col min="515" max="515" width="14.42578125" style="2" customWidth="1"/>
    <col min="516" max="516" width="0" style="2" hidden="1" customWidth="1"/>
    <col min="517" max="517" width="14.140625" style="2" customWidth="1"/>
    <col min="518" max="518" width="15" style="2" customWidth="1"/>
    <col min="519" max="519" width="0" style="2" hidden="1" customWidth="1"/>
    <col min="520" max="520" width="18.28515625" style="2" customWidth="1"/>
    <col min="521" max="767" width="9.140625" style="2"/>
    <col min="768" max="768" width="2.28515625" style="2" customWidth="1"/>
    <col min="769" max="769" width="7.7109375" style="2" customWidth="1"/>
    <col min="770" max="770" width="52.42578125" style="2" customWidth="1"/>
    <col min="771" max="771" width="14.42578125" style="2" customWidth="1"/>
    <col min="772" max="772" width="0" style="2" hidden="1" customWidth="1"/>
    <col min="773" max="773" width="14.140625" style="2" customWidth="1"/>
    <col min="774" max="774" width="15" style="2" customWidth="1"/>
    <col min="775" max="775" width="0" style="2" hidden="1" customWidth="1"/>
    <col min="776" max="776" width="18.28515625" style="2" customWidth="1"/>
    <col min="777" max="1023" width="9.140625" style="2"/>
    <col min="1024" max="1024" width="2.28515625" style="2" customWidth="1"/>
    <col min="1025" max="1025" width="7.7109375" style="2" customWidth="1"/>
    <col min="1026" max="1026" width="52.42578125" style="2" customWidth="1"/>
    <col min="1027" max="1027" width="14.42578125" style="2" customWidth="1"/>
    <col min="1028" max="1028" width="0" style="2" hidden="1" customWidth="1"/>
    <col min="1029" max="1029" width="14.140625" style="2" customWidth="1"/>
    <col min="1030" max="1030" width="15" style="2" customWidth="1"/>
    <col min="1031" max="1031" width="0" style="2" hidden="1" customWidth="1"/>
    <col min="1032" max="1032" width="18.28515625" style="2" customWidth="1"/>
    <col min="1033" max="1279" width="9.140625" style="2"/>
    <col min="1280" max="1280" width="2.28515625" style="2" customWidth="1"/>
    <col min="1281" max="1281" width="7.7109375" style="2" customWidth="1"/>
    <col min="1282" max="1282" width="52.42578125" style="2" customWidth="1"/>
    <col min="1283" max="1283" width="14.42578125" style="2" customWidth="1"/>
    <col min="1284" max="1284" width="0" style="2" hidden="1" customWidth="1"/>
    <col min="1285" max="1285" width="14.140625" style="2" customWidth="1"/>
    <col min="1286" max="1286" width="15" style="2" customWidth="1"/>
    <col min="1287" max="1287" width="0" style="2" hidden="1" customWidth="1"/>
    <col min="1288" max="1288" width="18.28515625" style="2" customWidth="1"/>
    <col min="1289" max="1535" width="9.140625" style="2"/>
    <col min="1536" max="1536" width="2.28515625" style="2" customWidth="1"/>
    <col min="1537" max="1537" width="7.7109375" style="2" customWidth="1"/>
    <col min="1538" max="1538" width="52.42578125" style="2" customWidth="1"/>
    <col min="1539" max="1539" width="14.42578125" style="2" customWidth="1"/>
    <col min="1540" max="1540" width="0" style="2" hidden="1" customWidth="1"/>
    <col min="1541" max="1541" width="14.140625" style="2" customWidth="1"/>
    <col min="1542" max="1542" width="15" style="2" customWidth="1"/>
    <col min="1543" max="1543" width="0" style="2" hidden="1" customWidth="1"/>
    <col min="1544" max="1544" width="18.28515625" style="2" customWidth="1"/>
    <col min="1545" max="1791" width="9.140625" style="2"/>
    <col min="1792" max="1792" width="2.28515625" style="2" customWidth="1"/>
    <col min="1793" max="1793" width="7.7109375" style="2" customWidth="1"/>
    <col min="1794" max="1794" width="52.42578125" style="2" customWidth="1"/>
    <col min="1795" max="1795" width="14.42578125" style="2" customWidth="1"/>
    <col min="1796" max="1796" width="0" style="2" hidden="1" customWidth="1"/>
    <col min="1797" max="1797" width="14.140625" style="2" customWidth="1"/>
    <col min="1798" max="1798" width="15" style="2" customWidth="1"/>
    <col min="1799" max="1799" width="0" style="2" hidden="1" customWidth="1"/>
    <col min="1800" max="1800" width="18.28515625" style="2" customWidth="1"/>
    <col min="1801" max="2047" width="9.140625" style="2"/>
    <col min="2048" max="2048" width="2.28515625" style="2" customWidth="1"/>
    <col min="2049" max="2049" width="7.7109375" style="2" customWidth="1"/>
    <col min="2050" max="2050" width="52.42578125" style="2" customWidth="1"/>
    <col min="2051" max="2051" width="14.42578125" style="2" customWidth="1"/>
    <col min="2052" max="2052" width="0" style="2" hidden="1" customWidth="1"/>
    <col min="2053" max="2053" width="14.140625" style="2" customWidth="1"/>
    <col min="2054" max="2054" width="15" style="2" customWidth="1"/>
    <col min="2055" max="2055" width="0" style="2" hidden="1" customWidth="1"/>
    <col min="2056" max="2056" width="18.28515625" style="2" customWidth="1"/>
    <col min="2057" max="2303" width="9.140625" style="2"/>
    <col min="2304" max="2304" width="2.28515625" style="2" customWidth="1"/>
    <col min="2305" max="2305" width="7.7109375" style="2" customWidth="1"/>
    <col min="2306" max="2306" width="52.42578125" style="2" customWidth="1"/>
    <col min="2307" max="2307" width="14.42578125" style="2" customWidth="1"/>
    <col min="2308" max="2308" width="0" style="2" hidden="1" customWidth="1"/>
    <col min="2309" max="2309" width="14.140625" style="2" customWidth="1"/>
    <col min="2310" max="2310" width="15" style="2" customWidth="1"/>
    <col min="2311" max="2311" width="0" style="2" hidden="1" customWidth="1"/>
    <col min="2312" max="2312" width="18.28515625" style="2" customWidth="1"/>
    <col min="2313" max="2559" width="9.140625" style="2"/>
    <col min="2560" max="2560" width="2.28515625" style="2" customWidth="1"/>
    <col min="2561" max="2561" width="7.7109375" style="2" customWidth="1"/>
    <col min="2562" max="2562" width="52.42578125" style="2" customWidth="1"/>
    <col min="2563" max="2563" width="14.42578125" style="2" customWidth="1"/>
    <col min="2564" max="2564" width="0" style="2" hidden="1" customWidth="1"/>
    <col min="2565" max="2565" width="14.140625" style="2" customWidth="1"/>
    <col min="2566" max="2566" width="15" style="2" customWidth="1"/>
    <col min="2567" max="2567" width="0" style="2" hidden="1" customWidth="1"/>
    <col min="2568" max="2568" width="18.28515625" style="2" customWidth="1"/>
    <col min="2569" max="2815" width="9.140625" style="2"/>
    <col min="2816" max="2816" width="2.28515625" style="2" customWidth="1"/>
    <col min="2817" max="2817" width="7.7109375" style="2" customWidth="1"/>
    <col min="2818" max="2818" width="52.42578125" style="2" customWidth="1"/>
    <col min="2819" max="2819" width="14.42578125" style="2" customWidth="1"/>
    <col min="2820" max="2820" width="0" style="2" hidden="1" customWidth="1"/>
    <col min="2821" max="2821" width="14.140625" style="2" customWidth="1"/>
    <col min="2822" max="2822" width="15" style="2" customWidth="1"/>
    <col min="2823" max="2823" width="0" style="2" hidden="1" customWidth="1"/>
    <col min="2824" max="2824" width="18.28515625" style="2" customWidth="1"/>
    <col min="2825" max="3071" width="9.140625" style="2"/>
    <col min="3072" max="3072" width="2.28515625" style="2" customWidth="1"/>
    <col min="3073" max="3073" width="7.7109375" style="2" customWidth="1"/>
    <col min="3074" max="3074" width="52.42578125" style="2" customWidth="1"/>
    <col min="3075" max="3075" width="14.42578125" style="2" customWidth="1"/>
    <col min="3076" max="3076" width="0" style="2" hidden="1" customWidth="1"/>
    <col min="3077" max="3077" width="14.140625" style="2" customWidth="1"/>
    <col min="3078" max="3078" width="15" style="2" customWidth="1"/>
    <col min="3079" max="3079" width="0" style="2" hidden="1" customWidth="1"/>
    <col min="3080" max="3080" width="18.28515625" style="2" customWidth="1"/>
    <col min="3081" max="3327" width="9.140625" style="2"/>
    <col min="3328" max="3328" width="2.28515625" style="2" customWidth="1"/>
    <col min="3329" max="3329" width="7.7109375" style="2" customWidth="1"/>
    <col min="3330" max="3330" width="52.42578125" style="2" customWidth="1"/>
    <col min="3331" max="3331" width="14.42578125" style="2" customWidth="1"/>
    <col min="3332" max="3332" width="0" style="2" hidden="1" customWidth="1"/>
    <col min="3333" max="3333" width="14.140625" style="2" customWidth="1"/>
    <col min="3334" max="3334" width="15" style="2" customWidth="1"/>
    <col min="3335" max="3335" width="0" style="2" hidden="1" customWidth="1"/>
    <col min="3336" max="3336" width="18.28515625" style="2" customWidth="1"/>
    <col min="3337" max="3583" width="9.140625" style="2"/>
    <col min="3584" max="3584" width="2.28515625" style="2" customWidth="1"/>
    <col min="3585" max="3585" width="7.7109375" style="2" customWidth="1"/>
    <col min="3586" max="3586" width="52.42578125" style="2" customWidth="1"/>
    <col min="3587" max="3587" width="14.42578125" style="2" customWidth="1"/>
    <col min="3588" max="3588" width="0" style="2" hidden="1" customWidth="1"/>
    <col min="3589" max="3589" width="14.140625" style="2" customWidth="1"/>
    <col min="3590" max="3590" width="15" style="2" customWidth="1"/>
    <col min="3591" max="3591" width="0" style="2" hidden="1" customWidth="1"/>
    <col min="3592" max="3592" width="18.28515625" style="2" customWidth="1"/>
    <col min="3593" max="3839" width="9.140625" style="2"/>
    <col min="3840" max="3840" width="2.28515625" style="2" customWidth="1"/>
    <col min="3841" max="3841" width="7.7109375" style="2" customWidth="1"/>
    <col min="3842" max="3842" width="52.42578125" style="2" customWidth="1"/>
    <col min="3843" max="3843" width="14.42578125" style="2" customWidth="1"/>
    <col min="3844" max="3844" width="0" style="2" hidden="1" customWidth="1"/>
    <col min="3845" max="3845" width="14.140625" style="2" customWidth="1"/>
    <col min="3846" max="3846" width="15" style="2" customWidth="1"/>
    <col min="3847" max="3847" width="0" style="2" hidden="1" customWidth="1"/>
    <col min="3848" max="3848" width="18.28515625" style="2" customWidth="1"/>
    <col min="3849" max="4095" width="9.140625" style="2"/>
    <col min="4096" max="4096" width="2.28515625" style="2" customWidth="1"/>
    <col min="4097" max="4097" width="7.7109375" style="2" customWidth="1"/>
    <col min="4098" max="4098" width="52.42578125" style="2" customWidth="1"/>
    <col min="4099" max="4099" width="14.42578125" style="2" customWidth="1"/>
    <col min="4100" max="4100" width="0" style="2" hidden="1" customWidth="1"/>
    <col min="4101" max="4101" width="14.140625" style="2" customWidth="1"/>
    <col min="4102" max="4102" width="15" style="2" customWidth="1"/>
    <col min="4103" max="4103" width="0" style="2" hidden="1" customWidth="1"/>
    <col min="4104" max="4104" width="18.28515625" style="2" customWidth="1"/>
    <col min="4105" max="4351" width="9.140625" style="2"/>
    <col min="4352" max="4352" width="2.28515625" style="2" customWidth="1"/>
    <col min="4353" max="4353" width="7.7109375" style="2" customWidth="1"/>
    <col min="4354" max="4354" width="52.42578125" style="2" customWidth="1"/>
    <col min="4355" max="4355" width="14.42578125" style="2" customWidth="1"/>
    <col min="4356" max="4356" width="0" style="2" hidden="1" customWidth="1"/>
    <col min="4357" max="4357" width="14.140625" style="2" customWidth="1"/>
    <col min="4358" max="4358" width="15" style="2" customWidth="1"/>
    <col min="4359" max="4359" width="0" style="2" hidden="1" customWidth="1"/>
    <col min="4360" max="4360" width="18.28515625" style="2" customWidth="1"/>
    <col min="4361" max="4607" width="9.140625" style="2"/>
    <col min="4608" max="4608" width="2.28515625" style="2" customWidth="1"/>
    <col min="4609" max="4609" width="7.7109375" style="2" customWidth="1"/>
    <col min="4610" max="4610" width="52.42578125" style="2" customWidth="1"/>
    <col min="4611" max="4611" width="14.42578125" style="2" customWidth="1"/>
    <col min="4612" max="4612" width="0" style="2" hidden="1" customWidth="1"/>
    <col min="4613" max="4613" width="14.140625" style="2" customWidth="1"/>
    <col min="4614" max="4614" width="15" style="2" customWidth="1"/>
    <col min="4615" max="4615" width="0" style="2" hidden="1" customWidth="1"/>
    <col min="4616" max="4616" width="18.28515625" style="2" customWidth="1"/>
    <col min="4617" max="4863" width="9.140625" style="2"/>
    <col min="4864" max="4864" width="2.28515625" style="2" customWidth="1"/>
    <col min="4865" max="4865" width="7.7109375" style="2" customWidth="1"/>
    <col min="4866" max="4866" width="52.42578125" style="2" customWidth="1"/>
    <col min="4867" max="4867" width="14.42578125" style="2" customWidth="1"/>
    <col min="4868" max="4868" width="0" style="2" hidden="1" customWidth="1"/>
    <col min="4869" max="4869" width="14.140625" style="2" customWidth="1"/>
    <col min="4870" max="4870" width="15" style="2" customWidth="1"/>
    <col min="4871" max="4871" width="0" style="2" hidden="1" customWidth="1"/>
    <col min="4872" max="4872" width="18.28515625" style="2" customWidth="1"/>
    <col min="4873" max="5119" width="9.140625" style="2"/>
    <col min="5120" max="5120" width="2.28515625" style="2" customWidth="1"/>
    <col min="5121" max="5121" width="7.7109375" style="2" customWidth="1"/>
    <col min="5122" max="5122" width="52.42578125" style="2" customWidth="1"/>
    <col min="5123" max="5123" width="14.42578125" style="2" customWidth="1"/>
    <col min="5124" max="5124" width="0" style="2" hidden="1" customWidth="1"/>
    <col min="5125" max="5125" width="14.140625" style="2" customWidth="1"/>
    <col min="5126" max="5126" width="15" style="2" customWidth="1"/>
    <col min="5127" max="5127" width="0" style="2" hidden="1" customWidth="1"/>
    <col min="5128" max="5128" width="18.28515625" style="2" customWidth="1"/>
    <col min="5129" max="5375" width="9.140625" style="2"/>
    <col min="5376" max="5376" width="2.28515625" style="2" customWidth="1"/>
    <col min="5377" max="5377" width="7.7109375" style="2" customWidth="1"/>
    <col min="5378" max="5378" width="52.42578125" style="2" customWidth="1"/>
    <col min="5379" max="5379" width="14.42578125" style="2" customWidth="1"/>
    <col min="5380" max="5380" width="0" style="2" hidden="1" customWidth="1"/>
    <col min="5381" max="5381" width="14.140625" style="2" customWidth="1"/>
    <col min="5382" max="5382" width="15" style="2" customWidth="1"/>
    <col min="5383" max="5383" width="0" style="2" hidden="1" customWidth="1"/>
    <col min="5384" max="5384" width="18.28515625" style="2" customWidth="1"/>
    <col min="5385" max="5631" width="9.140625" style="2"/>
    <col min="5632" max="5632" width="2.28515625" style="2" customWidth="1"/>
    <col min="5633" max="5633" width="7.7109375" style="2" customWidth="1"/>
    <col min="5634" max="5634" width="52.42578125" style="2" customWidth="1"/>
    <col min="5635" max="5635" width="14.42578125" style="2" customWidth="1"/>
    <col min="5636" max="5636" width="0" style="2" hidden="1" customWidth="1"/>
    <col min="5637" max="5637" width="14.140625" style="2" customWidth="1"/>
    <col min="5638" max="5638" width="15" style="2" customWidth="1"/>
    <col min="5639" max="5639" width="0" style="2" hidden="1" customWidth="1"/>
    <col min="5640" max="5640" width="18.28515625" style="2" customWidth="1"/>
    <col min="5641" max="5887" width="9.140625" style="2"/>
    <col min="5888" max="5888" width="2.28515625" style="2" customWidth="1"/>
    <col min="5889" max="5889" width="7.7109375" style="2" customWidth="1"/>
    <col min="5890" max="5890" width="52.42578125" style="2" customWidth="1"/>
    <col min="5891" max="5891" width="14.42578125" style="2" customWidth="1"/>
    <col min="5892" max="5892" width="0" style="2" hidden="1" customWidth="1"/>
    <col min="5893" max="5893" width="14.140625" style="2" customWidth="1"/>
    <col min="5894" max="5894" width="15" style="2" customWidth="1"/>
    <col min="5895" max="5895" width="0" style="2" hidden="1" customWidth="1"/>
    <col min="5896" max="5896" width="18.28515625" style="2" customWidth="1"/>
    <col min="5897" max="6143" width="9.140625" style="2"/>
    <col min="6144" max="6144" width="2.28515625" style="2" customWidth="1"/>
    <col min="6145" max="6145" width="7.7109375" style="2" customWidth="1"/>
    <col min="6146" max="6146" width="52.42578125" style="2" customWidth="1"/>
    <col min="6147" max="6147" width="14.42578125" style="2" customWidth="1"/>
    <col min="6148" max="6148" width="0" style="2" hidden="1" customWidth="1"/>
    <col min="6149" max="6149" width="14.140625" style="2" customWidth="1"/>
    <col min="6150" max="6150" width="15" style="2" customWidth="1"/>
    <col min="6151" max="6151" width="0" style="2" hidden="1" customWidth="1"/>
    <col min="6152" max="6152" width="18.28515625" style="2" customWidth="1"/>
    <col min="6153" max="6399" width="9.140625" style="2"/>
    <col min="6400" max="6400" width="2.28515625" style="2" customWidth="1"/>
    <col min="6401" max="6401" width="7.7109375" style="2" customWidth="1"/>
    <col min="6402" max="6402" width="52.42578125" style="2" customWidth="1"/>
    <col min="6403" max="6403" width="14.42578125" style="2" customWidth="1"/>
    <col min="6404" max="6404" width="0" style="2" hidden="1" customWidth="1"/>
    <col min="6405" max="6405" width="14.140625" style="2" customWidth="1"/>
    <col min="6406" max="6406" width="15" style="2" customWidth="1"/>
    <col min="6407" max="6407" width="0" style="2" hidden="1" customWidth="1"/>
    <col min="6408" max="6408" width="18.28515625" style="2" customWidth="1"/>
    <col min="6409" max="6655" width="9.140625" style="2"/>
    <col min="6656" max="6656" width="2.28515625" style="2" customWidth="1"/>
    <col min="6657" max="6657" width="7.7109375" style="2" customWidth="1"/>
    <col min="6658" max="6658" width="52.42578125" style="2" customWidth="1"/>
    <col min="6659" max="6659" width="14.42578125" style="2" customWidth="1"/>
    <col min="6660" max="6660" width="0" style="2" hidden="1" customWidth="1"/>
    <col min="6661" max="6661" width="14.140625" style="2" customWidth="1"/>
    <col min="6662" max="6662" width="15" style="2" customWidth="1"/>
    <col min="6663" max="6663" width="0" style="2" hidden="1" customWidth="1"/>
    <col min="6664" max="6664" width="18.28515625" style="2" customWidth="1"/>
    <col min="6665" max="6911" width="9.140625" style="2"/>
    <col min="6912" max="6912" width="2.28515625" style="2" customWidth="1"/>
    <col min="6913" max="6913" width="7.7109375" style="2" customWidth="1"/>
    <col min="6914" max="6914" width="52.42578125" style="2" customWidth="1"/>
    <col min="6915" max="6915" width="14.42578125" style="2" customWidth="1"/>
    <col min="6916" max="6916" width="0" style="2" hidden="1" customWidth="1"/>
    <col min="6917" max="6917" width="14.140625" style="2" customWidth="1"/>
    <col min="6918" max="6918" width="15" style="2" customWidth="1"/>
    <col min="6919" max="6919" width="0" style="2" hidden="1" customWidth="1"/>
    <col min="6920" max="6920" width="18.28515625" style="2" customWidth="1"/>
    <col min="6921" max="7167" width="9.140625" style="2"/>
    <col min="7168" max="7168" width="2.28515625" style="2" customWidth="1"/>
    <col min="7169" max="7169" width="7.7109375" style="2" customWidth="1"/>
    <col min="7170" max="7170" width="52.42578125" style="2" customWidth="1"/>
    <col min="7171" max="7171" width="14.42578125" style="2" customWidth="1"/>
    <col min="7172" max="7172" width="0" style="2" hidden="1" customWidth="1"/>
    <col min="7173" max="7173" width="14.140625" style="2" customWidth="1"/>
    <col min="7174" max="7174" width="15" style="2" customWidth="1"/>
    <col min="7175" max="7175" width="0" style="2" hidden="1" customWidth="1"/>
    <col min="7176" max="7176" width="18.28515625" style="2" customWidth="1"/>
    <col min="7177" max="7423" width="9.140625" style="2"/>
    <col min="7424" max="7424" width="2.28515625" style="2" customWidth="1"/>
    <col min="7425" max="7425" width="7.7109375" style="2" customWidth="1"/>
    <col min="7426" max="7426" width="52.42578125" style="2" customWidth="1"/>
    <col min="7427" max="7427" width="14.42578125" style="2" customWidth="1"/>
    <col min="7428" max="7428" width="0" style="2" hidden="1" customWidth="1"/>
    <col min="7429" max="7429" width="14.140625" style="2" customWidth="1"/>
    <col min="7430" max="7430" width="15" style="2" customWidth="1"/>
    <col min="7431" max="7431" width="0" style="2" hidden="1" customWidth="1"/>
    <col min="7432" max="7432" width="18.28515625" style="2" customWidth="1"/>
    <col min="7433" max="7679" width="9.140625" style="2"/>
    <col min="7680" max="7680" width="2.28515625" style="2" customWidth="1"/>
    <col min="7681" max="7681" width="7.7109375" style="2" customWidth="1"/>
    <col min="7682" max="7682" width="52.42578125" style="2" customWidth="1"/>
    <col min="7683" max="7683" width="14.42578125" style="2" customWidth="1"/>
    <col min="7684" max="7684" width="0" style="2" hidden="1" customWidth="1"/>
    <col min="7685" max="7685" width="14.140625" style="2" customWidth="1"/>
    <col min="7686" max="7686" width="15" style="2" customWidth="1"/>
    <col min="7687" max="7687" width="0" style="2" hidden="1" customWidth="1"/>
    <col min="7688" max="7688" width="18.28515625" style="2" customWidth="1"/>
    <col min="7689" max="7935" width="9.140625" style="2"/>
    <col min="7936" max="7936" width="2.28515625" style="2" customWidth="1"/>
    <col min="7937" max="7937" width="7.7109375" style="2" customWidth="1"/>
    <col min="7938" max="7938" width="52.42578125" style="2" customWidth="1"/>
    <col min="7939" max="7939" width="14.42578125" style="2" customWidth="1"/>
    <col min="7940" max="7940" width="0" style="2" hidden="1" customWidth="1"/>
    <col min="7941" max="7941" width="14.140625" style="2" customWidth="1"/>
    <col min="7942" max="7942" width="15" style="2" customWidth="1"/>
    <col min="7943" max="7943" width="0" style="2" hidden="1" customWidth="1"/>
    <col min="7944" max="7944" width="18.28515625" style="2" customWidth="1"/>
    <col min="7945" max="8191" width="9.140625" style="2"/>
    <col min="8192" max="8192" width="2.28515625" style="2" customWidth="1"/>
    <col min="8193" max="8193" width="7.7109375" style="2" customWidth="1"/>
    <col min="8194" max="8194" width="52.42578125" style="2" customWidth="1"/>
    <col min="8195" max="8195" width="14.42578125" style="2" customWidth="1"/>
    <col min="8196" max="8196" width="0" style="2" hidden="1" customWidth="1"/>
    <col min="8197" max="8197" width="14.140625" style="2" customWidth="1"/>
    <col min="8198" max="8198" width="15" style="2" customWidth="1"/>
    <col min="8199" max="8199" width="0" style="2" hidden="1" customWidth="1"/>
    <col min="8200" max="8200" width="18.28515625" style="2" customWidth="1"/>
    <col min="8201" max="8447" width="9.140625" style="2"/>
    <col min="8448" max="8448" width="2.28515625" style="2" customWidth="1"/>
    <col min="8449" max="8449" width="7.7109375" style="2" customWidth="1"/>
    <col min="8450" max="8450" width="52.42578125" style="2" customWidth="1"/>
    <col min="8451" max="8451" width="14.42578125" style="2" customWidth="1"/>
    <col min="8452" max="8452" width="0" style="2" hidden="1" customWidth="1"/>
    <col min="8453" max="8453" width="14.140625" style="2" customWidth="1"/>
    <col min="8454" max="8454" width="15" style="2" customWidth="1"/>
    <col min="8455" max="8455" width="0" style="2" hidden="1" customWidth="1"/>
    <col min="8456" max="8456" width="18.28515625" style="2" customWidth="1"/>
    <col min="8457" max="8703" width="9.140625" style="2"/>
    <col min="8704" max="8704" width="2.28515625" style="2" customWidth="1"/>
    <col min="8705" max="8705" width="7.7109375" style="2" customWidth="1"/>
    <col min="8706" max="8706" width="52.42578125" style="2" customWidth="1"/>
    <col min="8707" max="8707" width="14.42578125" style="2" customWidth="1"/>
    <col min="8708" max="8708" width="0" style="2" hidden="1" customWidth="1"/>
    <col min="8709" max="8709" width="14.140625" style="2" customWidth="1"/>
    <col min="8710" max="8710" width="15" style="2" customWidth="1"/>
    <col min="8711" max="8711" width="0" style="2" hidden="1" customWidth="1"/>
    <col min="8712" max="8712" width="18.28515625" style="2" customWidth="1"/>
    <col min="8713" max="8959" width="9.140625" style="2"/>
    <col min="8960" max="8960" width="2.28515625" style="2" customWidth="1"/>
    <col min="8961" max="8961" width="7.7109375" style="2" customWidth="1"/>
    <col min="8962" max="8962" width="52.42578125" style="2" customWidth="1"/>
    <col min="8963" max="8963" width="14.42578125" style="2" customWidth="1"/>
    <col min="8964" max="8964" width="0" style="2" hidden="1" customWidth="1"/>
    <col min="8965" max="8965" width="14.140625" style="2" customWidth="1"/>
    <col min="8966" max="8966" width="15" style="2" customWidth="1"/>
    <col min="8967" max="8967" width="0" style="2" hidden="1" customWidth="1"/>
    <col min="8968" max="8968" width="18.28515625" style="2" customWidth="1"/>
    <col min="8969" max="9215" width="9.140625" style="2"/>
    <col min="9216" max="9216" width="2.28515625" style="2" customWidth="1"/>
    <col min="9217" max="9217" width="7.7109375" style="2" customWidth="1"/>
    <col min="9218" max="9218" width="52.42578125" style="2" customWidth="1"/>
    <col min="9219" max="9219" width="14.42578125" style="2" customWidth="1"/>
    <col min="9220" max="9220" width="0" style="2" hidden="1" customWidth="1"/>
    <col min="9221" max="9221" width="14.140625" style="2" customWidth="1"/>
    <col min="9222" max="9222" width="15" style="2" customWidth="1"/>
    <col min="9223" max="9223" width="0" style="2" hidden="1" customWidth="1"/>
    <col min="9224" max="9224" width="18.28515625" style="2" customWidth="1"/>
    <col min="9225" max="9471" width="9.140625" style="2"/>
    <col min="9472" max="9472" width="2.28515625" style="2" customWidth="1"/>
    <col min="9473" max="9473" width="7.7109375" style="2" customWidth="1"/>
    <col min="9474" max="9474" width="52.42578125" style="2" customWidth="1"/>
    <col min="9475" max="9475" width="14.42578125" style="2" customWidth="1"/>
    <col min="9476" max="9476" width="0" style="2" hidden="1" customWidth="1"/>
    <col min="9477" max="9477" width="14.140625" style="2" customWidth="1"/>
    <col min="9478" max="9478" width="15" style="2" customWidth="1"/>
    <col min="9479" max="9479" width="0" style="2" hidden="1" customWidth="1"/>
    <col min="9480" max="9480" width="18.28515625" style="2" customWidth="1"/>
    <col min="9481" max="9727" width="9.140625" style="2"/>
    <col min="9728" max="9728" width="2.28515625" style="2" customWidth="1"/>
    <col min="9729" max="9729" width="7.7109375" style="2" customWidth="1"/>
    <col min="9730" max="9730" width="52.42578125" style="2" customWidth="1"/>
    <col min="9731" max="9731" width="14.42578125" style="2" customWidth="1"/>
    <col min="9732" max="9732" width="0" style="2" hidden="1" customWidth="1"/>
    <col min="9733" max="9733" width="14.140625" style="2" customWidth="1"/>
    <col min="9734" max="9734" width="15" style="2" customWidth="1"/>
    <col min="9735" max="9735" width="0" style="2" hidden="1" customWidth="1"/>
    <col min="9736" max="9736" width="18.28515625" style="2" customWidth="1"/>
    <col min="9737" max="9983" width="9.140625" style="2"/>
    <col min="9984" max="9984" width="2.28515625" style="2" customWidth="1"/>
    <col min="9985" max="9985" width="7.7109375" style="2" customWidth="1"/>
    <col min="9986" max="9986" width="52.42578125" style="2" customWidth="1"/>
    <col min="9987" max="9987" width="14.42578125" style="2" customWidth="1"/>
    <col min="9988" max="9988" width="0" style="2" hidden="1" customWidth="1"/>
    <col min="9989" max="9989" width="14.140625" style="2" customWidth="1"/>
    <col min="9990" max="9990" width="15" style="2" customWidth="1"/>
    <col min="9991" max="9991" width="0" style="2" hidden="1" customWidth="1"/>
    <col min="9992" max="9992" width="18.28515625" style="2" customWidth="1"/>
    <col min="9993" max="10239" width="9.140625" style="2"/>
    <col min="10240" max="10240" width="2.28515625" style="2" customWidth="1"/>
    <col min="10241" max="10241" width="7.7109375" style="2" customWidth="1"/>
    <col min="10242" max="10242" width="52.42578125" style="2" customWidth="1"/>
    <col min="10243" max="10243" width="14.42578125" style="2" customWidth="1"/>
    <col min="10244" max="10244" width="0" style="2" hidden="1" customWidth="1"/>
    <col min="10245" max="10245" width="14.140625" style="2" customWidth="1"/>
    <col min="10246" max="10246" width="15" style="2" customWidth="1"/>
    <col min="10247" max="10247" width="0" style="2" hidden="1" customWidth="1"/>
    <col min="10248" max="10248" width="18.28515625" style="2" customWidth="1"/>
    <col min="10249" max="10495" width="9.140625" style="2"/>
    <col min="10496" max="10496" width="2.28515625" style="2" customWidth="1"/>
    <col min="10497" max="10497" width="7.7109375" style="2" customWidth="1"/>
    <col min="10498" max="10498" width="52.42578125" style="2" customWidth="1"/>
    <col min="10499" max="10499" width="14.42578125" style="2" customWidth="1"/>
    <col min="10500" max="10500" width="0" style="2" hidden="1" customWidth="1"/>
    <col min="10501" max="10501" width="14.140625" style="2" customWidth="1"/>
    <col min="10502" max="10502" width="15" style="2" customWidth="1"/>
    <col min="10503" max="10503" width="0" style="2" hidden="1" customWidth="1"/>
    <col min="10504" max="10504" width="18.28515625" style="2" customWidth="1"/>
    <col min="10505" max="10751" width="9.140625" style="2"/>
    <col min="10752" max="10752" width="2.28515625" style="2" customWidth="1"/>
    <col min="10753" max="10753" width="7.7109375" style="2" customWidth="1"/>
    <col min="10754" max="10754" width="52.42578125" style="2" customWidth="1"/>
    <col min="10755" max="10755" width="14.42578125" style="2" customWidth="1"/>
    <col min="10756" max="10756" width="0" style="2" hidden="1" customWidth="1"/>
    <col min="10757" max="10757" width="14.140625" style="2" customWidth="1"/>
    <col min="10758" max="10758" width="15" style="2" customWidth="1"/>
    <col min="10759" max="10759" width="0" style="2" hidden="1" customWidth="1"/>
    <col min="10760" max="10760" width="18.28515625" style="2" customWidth="1"/>
    <col min="10761" max="11007" width="9.140625" style="2"/>
    <col min="11008" max="11008" width="2.28515625" style="2" customWidth="1"/>
    <col min="11009" max="11009" width="7.7109375" style="2" customWidth="1"/>
    <col min="11010" max="11010" width="52.42578125" style="2" customWidth="1"/>
    <col min="11011" max="11011" width="14.42578125" style="2" customWidth="1"/>
    <col min="11012" max="11012" width="0" style="2" hidden="1" customWidth="1"/>
    <col min="11013" max="11013" width="14.140625" style="2" customWidth="1"/>
    <col min="11014" max="11014" width="15" style="2" customWidth="1"/>
    <col min="11015" max="11015" width="0" style="2" hidden="1" customWidth="1"/>
    <col min="11016" max="11016" width="18.28515625" style="2" customWidth="1"/>
    <col min="11017" max="11263" width="9.140625" style="2"/>
    <col min="11264" max="11264" width="2.28515625" style="2" customWidth="1"/>
    <col min="11265" max="11265" width="7.7109375" style="2" customWidth="1"/>
    <col min="11266" max="11266" width="52.42578125" style="2" customWidth="1"/>
    <col min="11267" max="11267" width="14.42578125" style="2" customWidth="1"/>
    <col min="11268" max="11268" width="0" style="2" hidden="1" customWidth="1"/>
    <col min="11269" max="11269" width="14.140625" style="2" customWidth="1"/>
    <col min="11270" max="11270" width="15" style="2" customWidth="1"/>
    <col min="11271" max="11271" width="0" style="2" hidden="1" customWidth="1"/>
    <col min="11272" max="11272" width="18.28515625" style="2" customWidth="1"/>
    <col min="11273" max="11519" width="9.140625" style="2"/>
    <col min="11520" max="11520" width="2.28515625" style="2" customWidth="1"/>
    <col min="11521" max="11521" width="7.7109375" style="2" customWidth="1"/>
    <col min="11522" max="11522" width="52.42578125" style="2" customWidth="1"/>
    <col min="11523" max="11523" width="14.42578125" style="2" customWidth="1"/>
    <col min="11524" max="11524" width="0" style="2" hidden="1" customWidth="1"/>
    <col min="11525" max="11525" width="14.140625" style="2" customWidth="1"/>
    <col min="11526" max="11526" width="15" style="2" customWidth="1"/>
    <col min="11527" max="11527" width="0" style="2" hidden="1" customWidth="1"/>
    <col min="11528" max="11528" width="18.28515625" style="2" customWidth="1"/>
    <col min="11529" max="11775" width="9.140625" style="2"/>
    <col min="11776" max="11776" width="2.28515625" style="2" customWidth="1"/>
    <col min="11777" max="11777" width="7.7109375" style="2" customWidth="1"/>
    <col min="11778" max="11778" width="52.42578125" style="2" customWidth="1"/>
    <col min="11779" max="11779" width="14.42578125" style="2" customWidth="1"/>
    <col min="11780" max="11780" width="0" style="2" hidden="1" customWidth="1"/>
    <col min="11781" max="11781" width="14.140625" style="2" customWidth="1"/>
    <col min="11782" max="11782" width="15" style="2" customWidth="1"/>
    <col min="11783" max="11783" width="0" style="2" hidden="1" customWidth="1"/>
    <col min="11784" max="11784" width="18.28515625" style="2" customWidth="1"/>
    <col min="11785" max="12031" width="9.140625" style="2"/>
    <col min="12032" max="12032" width="2.28515625" style="2" customWidth="1"/>
    <col min="12033" max="12033" width="7.7109375" style="2" customWidth="1"/>
    <col min="12034" max="12034" width="52.42578125" style="2" customWidth="1"/>
    <col min="12035" max="12035" width="14.42578125" style="2" customWidth="1"/>
    <col min="12036" max="12036" width="0" style="2" hidden="1" customWidth="1"/>
    <col min="12037" max="12037" width="14.140625" style="2" customWidth="1"/>
    <col min="12038" max="12038" width="15" style="2" customWidth="1"/>
    <col min="12039" max="12039" width="0" style="2" hidden="1" customWidth="1"/>
    <col min="12040" max="12040" width="18.28515625" style="2" customWidth="1"/>
    <col min="12041" max="12287" width="9.140625" style="2"/>
    <col min="12288" max="12288" width="2.28515625" style="2" customWidth="1"/>
    <col min="12289" max="12289" width="7.7109375" style="2" customWidth="1"/>
    <col min="12290" max="12290" width="52.42578125" style="2" customWidth="1"/>
    <col min="12291" max="12291" width="14.42578125" style="2" customWidth="1"/>
    <col min="12292" max="12292" width="0" style="2" hidden="1" customWidth="1"/>
    <col min="12293" max="12293" width="14.140625" style="2" customWidth="1"/>
    <col min="12294" max="12294" width="15" style="2" customWidth="1"/>
    <col min="12295" max="12295" width="0" style="2" hidden="1" customWidth="1"/>
    <col min="12296" max="12296" width="18.28515625" style="2" customWidth="1"/>
    <col min="12297" max="12543" width="9.140625" style="2"/>
    <col min="12544" max="12544" width="2.28515625" style="2" customWidth="1"/>
    <col min="12545" max="12545" width="7.7109375" style="2" customWidth="1"/>
    <col min="12546" max="12546" width="52.42578125" style="2" customWidth="1"/>
    <col min="12547" max="12547" width="14.42578125" style="2" customWidth="1"/>
    <col min="12548" max="12548" width="0" style="2" hidden="1" customWidth="1"/>
    <col min="12549" max="12549" width="14.140625" style="2" customWidth="1"/>
    <col min="12550" max="12550" width="15" style="2" customWidth="1"/>
    <col min="12551" max="12551" width="0" style="2" hidden="1" customWidth="1"/>
    <col min="12552" max="12552" width="18.28515625" style="2" customWidth="1"/>
    <col min="12553" max="12799" width="9.140625" style="2"/>
    <col min="12800" max="12800" width="2.28515625" style="2" customWidth="1"/>
    <col min="12801" max="12801" width="7.7109375" style="2" customWidth="1"/>
    <col min="12802" max="12802" width="52.42578125" style="2" customWidth="1"/>
    <col min="12803" max="12803" width="14.42578125" style="2" customWidth="1"/>
    <col min="12804" max="12804" width="0" style="2" hidden="1" customWidth="1"/>
    <col min="12805" max="12805" width="14.140625" style="2" customWidth="1"/>
    <col min="12806" max="12806" width="15" style="2" customWidth="1"/>
    <col min="12807" max="12807" width="0" style="2" hidden="1" customWidth="1"/>
    <col min="12808" max="12808" width="18.28515625" style="2" customWidth="1"/>
    <col min="12809" max="13055" width="9.140625" style="2"/>
    <col min="13056" max="13056" width="2.28515625" style="2" customWidth="1"/>
    <col min="13057" max="13057" width="7.7109375" style="2" customWidth="1"/>
    <col min="13058" max="13058" width="52.42578125" style="2" customWidth="1"/>
    <col min="13059" max="13059" width="14.42578125" style="2" customWidth="1"/>
    <col min="13060" max="13060" width="0" style="2" hidden="1" customWidth="1"/>
    <col min="13061" max="13061" width="14.140625" style="2" customWidth="1"/>
    <col min="13062" max="13062" width="15" style="2" customWidth="1"/>
    <col min="13063" max="13063" width="0" style="2" hidden="1" customWidth="1"/>
    <col min="13064" max="13064" width="18.28515625" style="2" customWidth="1"/>
    <col min="13065" max="13311" width="9.140625" style="2"/>
    <col min="13312" max="13312" width="2.28515625" style="2" customWidth="1"/>
    <col min="13313" max="13313" width="7.7109375" style="2" customWidth="1"/>
    <col min="13314" max="13314" width="52.42578125" style="2" customWidth="1"/>
    <col min="13315" max="13315" width="14.42578125" style="2" customWidth="1"/>
    <col min="13316" max="13316" width="0" style="2" hidden="1" customWidth="1"/>
    <col min="13317" max="13317" width="14.140625" style="2" customWidth="1"/>
    <col min="13318" max="13318" width="15" style="2" customWidth="1"/>
    <col min="13319" max="13319" width="0" style="2" hidden="1" customWidth="1"/>
    <col min="13320" max="13320" width="18.28515625" style="2" customWidth="1"/>
    <col min="13321" max="13567" width="9.140625" style="2"/>
    <col min="13568" max="13568" width="2.28515625" style="2" customWidth="1"/>
    <col min="13569" max="13569" width="7.7109375" style="2" customWidth="1"/>
    <col min="13570" max="13570" width="52.42578125" style="2" customWidth="1"/>
    <col min="13571" max="13571" width="14.42578125" style="2" customWidth="1"/>
    <col min="13572" max="13572" width="0" style="2" hidden="1" customWidth="1"/>
    <col min="13573" max="13573" width="14.140625" style="2" customWidth="1"/>
    <col min="13574" max="13574" width="15" style="2" customWidth="1"/>
    <col min="13575" max="13575" width="0" style="2" hidden="1" customWidth="1"/>
    <col min="13576" max="13576" width="18.28515625" style="2" customWidth="1"/>
    <col min="13577" max="13823" width="9.140625" style="2"/>
    <col min="13824" max="13824" width="2.28515625" style="2" customWidth="1"/>
    <col min="13825" max="13825" width="7.7109375" style="2" customWidth="1"/>
    <col min="13826" max="13826" width="52.42578125" style="2" customWidth="1"/>
    <col min="13827" max="13827" width="14.42578125" style="2" customWidth="1"/>
    <col min="13828" max="13828" width="0" style="2" hidden="1" customWidth="1"/>
    <col min="13829" max="13829" width="14.140625" style="2" customWidth="1"/>
    <col min="13830" max="13830" width="15" style="2" customWidth="1"/>
    <col min="13831" max="13831" width="0" style="2" hidden="1" customWidth="1"/>
    <col min="13832" max="13832" width="18.28515625" style="2" customWidth="1"/>
    <col min="13833" max="14079" width="9.140625" style="2"/>
    <col min="14080" max="14080" width="2.28515625" style="2" customWidth="1"/>
    <col min="14081" max="14081" width="7.7109375" style="2" customWidth="1"/>
    <col min="14082" max="14082" width="52.42578125" style="2" customWidth="1"/>
    <col min="14083" max="14083" width="14.42578125" style="2" customWidth="1"/>
    <col min="14084" max="14084" width="0" style="2" hidden="1" customWidth="1"/>
    <col min="14085" max="14085" width="14.140625" style="2" customWidth="1"/>
    <col min="14086" max="14086" width="15" style="2" customWidth="1"/>
    <col min="14087" max="14087" width="0" style="2" hidden="1" customWidth="1"/>
    <col min="14088" max="14088" width="18.28515625" style="2" customWidth="1"/>
    <col min="14089" max="14335" width="9.140625" style="2"/>
    <col min="14336" max="14336" width="2.28515625" style="2" customWidth="1"/>
    <col min="14337" max="14337" width="7.7109375" style="2" customWidth="1"/>
    <col min="14338" max="14338" width="52.42578125" style="2" customWidth="1"/>
    <col min="14339" max="14339" width="14.42578125" style="2" customWidth="1"/>
    <col min="14340" max="14340" width="0" style="2" hidden="1" customWidth="1"/>
    <col min="14341" max="14341" width="14.140625" style="2" customWidth="1"/>
    <col min="14342" max="14342" width="15" style="2" customWidth="1"/>
    <col min="14343" max="14343" width="0" style="2" hidden="1" customWidth="1"/>
    <col min="14344" max="14344" width="18.28515625" style="2" customWidth="1"/>
    <col min="14345" max="14591" width="9.140625" style="2"/>
    <col min="14592" max="14592" width="2.28515625" style="2" customWidth="1"/>
    <col min="14593" max="14593" width="7.7109375" style="2" customWidth="1"/>
    <col min="14594" max="14594" width="52.42578125" style="2" customWidth="1"/>
    <col min="14595" max="14595" width="14.42578125" style="2" customWidth="1"/>
    <col min="14596" max="14596" width="0" style="2" hidden="1" customWidth="1"/>
    <col min="14597" max="14597" width="14.140625" style="2" customWidth="1"/>
    <col min="14598" max="14598" width="15" style="2" customWidth="1"/>
    <col min="14599" max="14599" width="0" style="2" hidden="1" customWidth="1"/>
    <col min="14600" max="14600" width="18.28515625" style="2" customWidth="1"/>
    <col min="14601" max="14847" width="9.140625" style="2"/>
    <col min="14848" max="14848" width="2.28515625" style="2" customWidth="1"/>
    <col min="14849" max="14849" width="7.7109375" style="2" customWidth="1"/>
    <col min="14850" max="14850" width="52.42578125" style="2" customWidth="1"/>
    <col min="14851" max="14851" width="14.42578125" style="2" customWidth="1"/>
    <col min="14852" max="14852" width="0" style="2" hidden="1" customWidth="1"/>
    <col min="14853" max="14853" width="14.140625" style="2" customWidth="1"/>
    <col min="14854" max="14854" width="15" style="2" customWidth="1"/>
    <col min="14855" max="14855" width="0" style="2" hidden="1" customWidth="1"/>
    <col min="14856" max="14856" width="18.28515625" style="2" customWidth="1"/>
    <col min="14857" max="15103" width="9.140625" style="2"/>
    <col min="15104" max="15104" width="2.28515625" style="2" customWidth="1"/>
    <col min="15105" max="15105" width="7.7109375" style="2" customWidth="1"/>
    <col min="15106" max="15106" width="52.42578125" style="2" customWidth="1"/>
    <col min="15107" max="15107" width="14.42578125" style="2" customWidth="1"/>
    <col min="15108" max="15108" width="0" style="2" hidden="1" customWidth="1"/>
    <col min="15109" max="15109" width="14.140625" style="2" customWidth="1"/>
    <col min="15110" max="15110" width="15" style="2" customWidth="1"/>
    <col min="15111" max="15111" width="0" style="2" hidden="1" customWidth="1"/>
    <col min="15112" max="15112" width="18.28515625" style="2" customWidth="1"/>
    <col min="15113" max="15359" width="9.140625" style="2"/>
    <col min="15360" max="15360" width="2.28515625" style="2" customWidth="1"/>
    <col min="15361" max="15361" width="7.7109375" style="2" customWidth="1"/>
    <col min="15362" max="15362" width="52.42578125" style="2" customWidth="1"/>
    <col min="15363" max="15363" width="14.42578125" style="2" customWidth="1"/>
    <col min="15364" max="15364" width="0" style="2" hidden="1" customWidth="1"/>
    <col min="15365" max="15365" width="14.140625" style="2" customWidth="1"/>
    <col min="15366" max="15366" width="15" style="2" customWidth="1"/>
    <col min="15367" max="15367" width="0" style="2" hidden="1" customWidth="1"/>
    <col min="15368" max="15368" width="18.28515625" style="2" customWidth="1"/>
    <col min="15369" max="15615" width="9.140625" style="2"/>
    <col min="15616" max="15616" width="2.28515625" style="2" customWidth="1"/>
    <col min="15617" max="15617" width="7.7109375" style="2" customWidth="1"/>
    <col min="15618" max="15618" width="52.42578125" style="2" customWidth="1"/>
    <col min="15619" max="15619" width="14.42578125" style="2" customWidth="1"/>
    <col min="15620" max="15620" width="0" style="2" hidden="1" customWidth="1"/>
    <col min="15621" max="15621" width="14.140625" style="2" customWidth="1"/>
    <col min="15622" max="15622" width="15" style="2" customWidth="1"/>
    <col min="15623" max="15623" width="0" style="2" hidden="1" customWidth="1"/>
    <col min="15624" max="15624" width="18.28515625" style="2" customWidth="1"/>
    <col min="15625" max="15871" width="9.140625" style="2"/>
    <col min="15872" max="15872" width="2.28515625" style="2" customWidth="1"/>
    <col min="15873" max="15873" width="7.7109375" style="2" customWidth="1"/>
    <col min="15874" max="15874" width="52.42578125" style="2" customWidth="1"/>
    <col min="15875" max="15875" width="14.42578125" style="2" customWidth="1"/>
    <col min="15876" max="15876" width="0" style="2" hidden="1" customWidth="1"/>
    <col min="15877" max="15877" width="14.140625" style="2" customWidth="1"/>
    <col min="15878" max="15878" width="15" style="2" customWidth="1"/>
    <col min="15879" max="15879" width="0" style="2" hidden="1" customWidth="1"/>
    <col min="15880" max="15880" width="18.28515625" style="2" customWidth="1"/>
    <col min="15881" max="16127" width="9.140625" style="2"/>
    <col min="16128" max="16128" width="2.28515625" style="2" customWidth="1"/>
    <col min="16129" max="16129" width="7.7109375" style="2" customWidth="1"/>
    <col min="16130" max="16130" width="52.42578125" style="2" customWidth="1"/>
    <col min="16131" max="16131" width="14.42578125" style="2" customWidth="1"/>
    <col min="16132" max="16132" width="0" style="2" hidden="1" customWidth="1"/>
    <col min="16133" max="16133" width="14.140625" style="2" customWidth="1"/>
    <col min="16134" max="16134" width="15" style="2" customWidth="1"/>
    <col min="16135" max="16135" width="0" style="2" hidden="1" customWidth="1"/>
    <col min="16136" max="16136" width="18.28515625" style="2" customWidth="1"/>
    <col min="16137" max="16384" width="9.140625" style="2"/>
  </cols>
  <sheetData>
    <row r="1" spans="2:9" ht="12" customHeight="1" x14ac:dyDescent="0.25">
      <c r="B1" s="59"/>
      <c r="D1" s="66"/>
      <c r="E1" s="66"/>
      <c r="F1" s="138" t="s">
        <v>50</v>
      </c>
      <c r="G1" s="67">
        <f>[1]Date_intrare!$C$8</f>
        <v>0.19</v>
      </c>
      <c r="H1" s="4">
        <v>0.19</v>
      </c>
    </row>
    <row r="2" spans="2:9" x14ac:dyDescent="0.25">
      <c r="B2" s="151" t="s">
        <v>43</v>
      </c>
      <c r="C2" s="151"/>
      <c r="D2" s="151"/>
      <c r="E2" s="151"/>
      <c r="F2" s="151"/>
      <c r="G2" s="151"/>
    </row>
    <row r="3" spans="2:9" x14ac:dyDescent="0.25">
      <c r="B3" s="152" t="s">
        <v>0</v>
      </c>
      <c r="C3" s="152"/>
      <c r="D3" s="152"/>
      <c r="E3" s="152"/>
      <c r="F3" s="152"/>
      <c r="G3" s="152"/>
    </row>
    <row r="4" spans="2:9" ht="16.5" customHeight="1" x14ac:dyDescent="0.25">
      <c r="B4" s="153" t="s">
        <v>94</v>
      </c>
      <c r="C4" s="153"/>
      <c r="D4" s="153"/>
      <c r="E4" s="153"/>
      <c r="F4" s="153"/>
      <c r="G4" s="153"/>
    </row>
    <row r="5" spans="2:9" ht="15.75" hidden="1" customHeight="1" x14ac:dyDescent="0.25">
      <c r="B5" s="154" t="str">
        <f>[1]Date_intrare!$C$5</f>
        <v>in mii LEI/mii EURO la cursul 4,50 lei / euro din data de  09.11.2016 al BCE</v>
      </c>
      <c r="C5" s="154"/>
      <c r="D5" s="154"/>
      <c r="E5" s="154"/>
      <c r="F5" s="154"/>
      <c r="G5" s="154"/>
    </row>
    <row r="6" spans="2:9" ht="16.5" customHeight="1" x14ac:dyDescent="0.25">
      <c r="B6" s="150" t="s">
        <v>93</v>
      </c>
      <c r="C6" s="150"/>
      <c r="D6" s="150"/>
      <c r="E6" s="150"/>
      <c r="F6" s="150"/>
      <c r="G6" s="150"/>
    </row>
    <row r="7" spans="2:9" ht="28.5" customHeight="1" x14ac:dyDescent="0.25">
      <c r="B7" s="201" t="s">
        <v>1</v>
      </c>
      <c r="C7" s="201" t="s">
        <v>2</v>
      </c>
      <c r="D7" s="202" t="s">
        <v>3</v>
      </c>
      <c r="E7" s="202" t="s">
        <v>4</v>
      </c>
      <c r="F7" s="68" t="s">
        <v>5</v>
      </c>
      <c r="G7" s="157" t="s">
        <v>76</v>
      </c>
    </row>
    <row r="8" spans="2:9" ht="6" customHeight="1" x14ac:dyDescent="0.25">
      <c r="B8" s="201"/>
      <c r="C8" s="201"/>
      <c r="D8" s="202"/>
      <c r="E8" s="202"/>
      <c r="F8" s="69"/>
      <c r="G8" s="158"/>
      <c r="I8" s="7"/>
    </row>
    <row r="9" spans="2:9" ht="12" customHeight="1" x14ac:dyDescent="0.25">
      <c r="B9" s="201"/>
      <c r="C9" s="201"/>
      <c r="D9" s="68" t="s">
        <v>6</v>
      </c>
      <c r="E9" s="68" t="s">
        <v>6</v>
      </c>
      <c r="F9" s="68" t="s">
        <v>6</v>
      </c>
      <c r="G9" s="68"/>
    </row>
    <row r="10" spans="2:9" hidden="1" x14ac:dyDescent="0.25">
      <c r="B10" s="60">
        <v>1</v>
      </c>
      <c r="C10" s="60">
        <v>2</v>
      </c>
      <c r="D10" s="60">
        <v>3</v>
      </c>
      <c r="E10" s="60">
        <v>4</v>
      </c>
      <c r="F10" s="60">
        <v>5</v>
      </c>
      <c r="G10" s="60">
        <v>7</v>
      </c>
    </row>
    <row r="11" spans="2:9" ht="15.75" customHeight="1" x14ac:dyDescent="0.25">
      <c r="B11" s="181" t="s">
        <v>7</v>
      </c>
      <c r="C11" s="182"/>
      <c r="D11" s="182"/>
      <c r="E11" s="182"/>
      <c r="F11" s="183"/>
      <c r="G11" s="133"/>
      <c r="H11" s="10"/>
    </row>
    <row r="12" spans="2:9" ht="17.100000000000001" hidden="1" customHeight="1" x14ac:dyDescent="0.25">
      <c r="B12" s="61" t="s">
        <v>8</v>
      </c>
      <c r="C12" s="78" t="s">
        <v>9</v>
      </c>
      <c r="D12" s="70">
        <v>0</v>
      </c>
      <c r="E12" s="70">
        <f t="shared" ref="E12:E29" si="0">D12*$H$1</f>
        <v>0</v>
      </c>
      <c r="F12" s="70">
        <f t="shared" ref="F12:F36" si="1">D12+E12</f>
        <v>0</v>
      </c>
      <c r="G12" s="70">
        <v>0</v>
      </c>
    </row>
    <row r="13" spans="2:9" ht="17.100000000000001" hidden="1" customHeight="1" x14ac:dyDescent="0.25">
      <c r="B13" s="187"/>
      <c r="C13" s="78" t="s">
        <v>10</v>
      </c>
      <c r="D13" s="70">
        <f>5000+5000</f>
        <v>10000</v>
      </c>
      <c r="E13" s="70">
        <f t="shared" si="0"/>
        <v>1900</v>
      </c>
      <c r="F13" s="70">
        <f t="shared" si="1"/>
        <v>11900</v>
      </c>
      <c r="G13" s="70" t="e">
        <f>ROUND(F13/#REF!,3)</f>
        <v>#REF!</v>
      </c>
      <c r="H13" s="2" t="s">
        <v>11</v>
      </c>
    </row>
    <row r="14" spans="2:9" ht="16.5" hidden="1" customHeight="1" x14ac:dyDescent="0.25">
      <c r="B14" s="203"/>
      <c r="C14" s="78" t="s">
        <v>12</v>
      </c>
      <c r="D14" s="70">
        <v>0</v>
      </c>
      <c r="E14" s="70">
        <f t="shared" si="0"/>
        <v>0</v>
      </c>
      <c r="F14" s="70">
        <f t="shared" si="1"/>
        <v>0</v>
      </c>
      <c r="G14" s="70" t="e">
        <f>ROUND(F14/#REF!,3)</f>
        <v>#REF!</v>
      </c>
    </row>
    <row r="15" spans="2:9" ht="17.100000000000001" hidden="1" customHeight="1" x14ac:dyDescent="0.25">
      <c r="B15" s="188"/>
      <c r="C15" s="78" t="s">
        <v>13</v>
      </c>
      <c r="D15" s="70">
        <v>0</v>
      </c>
      <c r="E15" s="70">
        <f t="shared" si="0"/>
        <v>0</v>
      </c>
      <c r="F15" s="70">
        <f t="shared" si="1"/>
        <v>0</v>
      </c>
      <c r="G15" s="70" t="e">
        <f>ROUND(F15/#REF!,3)</f>
        <v>#REF!</v>
      </c>
    </row>
    <row r="16" spans="2:9" ht="33" hidden="1" customHeight="1" x14ac:dyDescent="0.25">
      <c r="B16" s="61" t="s">
        <v>14</v>
      </c>
      <c r="C16" s="78" t="s">
        <v>15</v>
      </c>
      <c r="D16" s="70">
        <v>0</v>
      </c>
      <c r="E16" s="70">
        <f t="shared" si="0"/>
        <v>0</v>
      </c>
      <c r="F16" s="70">
        <f t="shared" si="1"/>
        <v>0</v>
      </c>
      <c r="G16" s="70" t="e">
        <f>ROUND(F16/#REF!,3)</f>
        <v>#REF!</v>
      </c>
    </row>
    <row r="17" spans="2:15" ht="17.100000000000001" hidden="1" customHeight="1" x14ac:dyDescent="0.25">
      <c r="B17" s="61" t="s">
        <v>16</v>
      </c>
      <c r="C17" s="78" t="s">
        <v>17</v>
      </c>
      <c r="D17" s="70">
        <v>0</v>
      </c>
      <c r="E17" s="70">
        <f t="shared" si="0"/>
        <v>0</v>
      </c>
      <c r="F17" s="70">
        <f t="shared" si="1"/>
        <v>0</v>
      </c>
      <c r="G17" s="70" t="e">
        <f>ROUND(F17/#REF!,3)</f>
        <v>#REF!</v>
      </c>
    </row>
    <row r="18" spans="2:15" ht="31.5" hidden="1" customHeight="1" x14ac:dyDescent="0.25">
      <c r="B18" s="61" t="s">
        <v>18</v>
      </c>
      <c r="C18" s="78" t="s">
        <v>19</v>
      </c>
      <c r="D18" s="70">
        <v>0</v>
      </c>
      <c r="E18" s="70">
        <f t="shared" si="0"/>
        <v>0</v>
      </c>
      <c r="F18" s="70">
        <f t="shared" si="1"/>
        <v>0</v>
      </c>
      <c r="G18" s="70" t="e">
        <f>ROUND(F18/#REF!,3)</f>
        <v>#REF!</v>
      </c>
    </row>
    <row r="19" spans="2:15" ht="17.100000000000001" customHeight="1" x14ac:dyDescent="0.25">
      <c r="B19" s="135" t="s">
        <v>20</v>
      </c>
      <c r="C19" s="136" t="s">
        <v>21</v>
      </c>
      <c r="D19" s="133">
        <f>SUM(D20:D25)</f>
        <v>585000</v>
      </c>
      <c r="E19" s="133">
        <f t="shared" si="0"/>
        <v>111150</v>
      </c>
      <c r="F19" s="133">
        <f t="shared" si="1"/>
        <v>696150</v>
      </c>
      <c r="G19" s="133" t="s">
        <v>44</v>
      </c>
    </row>
    <row r="20" spans="2:15" ht="17.100000000000001" hidden="1" customHeight="1" x14ac:dyDescent="0.25">
      <c r="B20" s="184"/>
      <c r="C20" s="80" t="s">
        <v>22</v>
      </c>
      <c r="D20" s="72">
        <v>0</v>
      </c>
      <c r="E20" s="72">
        <f t="shared" si="0"/>
        <v>0</v>
      </c>
      <c r="F20" s="72">
        <f t="shared" si="1"/>
        <v>0</v>
      </c>
      <c r="G20" s="72" t="s">
        <v>44</v>
      </c>
    </row>
    <row r="21" spans="2:15" ht="17.100000000000001" hidden="1" customHeight="1" x14ac:dyDescent="0.25">
      <c r="B21" s="185"/>
      <c r="C21" s="80" t="s">
        <v>23</v>
      </c>
      <c r="D21" s="72">
        <v>0</v>
      </c>
      <c r="E21" s="72">
        <f t="shared" si="0"/>
        <v>0</v>
      </c>
      <c r="F21" s="72">
        <f t="shared" si="1"/>
        <v>0</v>
      </c>
      <c r="G21" s="72" t="s">
        <v>44</v>
      </c>
    </row>
    <row r="22" spans="2:15" ht="45" customHeight="1" x14ac:dyDescent="0.25">
      <c r="B22" s="185"/>
      <c r="C22" s="80" t="s">
        <v>24</v>
      </c>
      <c r="D22" s="72">
        <v>270000</v>
      </c>
      <c r="E22" s="72">
        <f t="shared" si="0"/>
        <v>51300</v>
      </c>
      <c r="F22" s="72">
        <f t="shared" si="1"/>
        <v>321300</v>
      </c>
      <c r="G22" s="94" t="s">
        <v>44</v>
      </c>
    </row>
    <row r="23" spans="2:15" ht="46.5" hidden="1" customHeight="1" x14ac:dyDescent="0.25">
      <c r="B23" s="185"/>
      <c r="C23" s="80" t="s">
        <v>66</v>
      </c>
      <c r="D23" s="72">
        <v>0</v>
      </c>
      <c r="E23" s="72">
        <f t="shared" si="0"/>
        <v>0</v>
      </c>
      <c r="F23" s="72">
        <f t="shared" si="1"/>
        <v>0</v>
      </c>
      <c r="G23" s="94"/>
    </row>
    <row r="24" spans="2:15" ht="36" customHeight="1" x14ac:dyDescent="0.25">
      <c r="B24" s="185"/>
      <c r="C24" s="80" t="s">
        <v>26</v>
      </c>
      <c r="D24" s="72">
        <v>45000</v>
      </c>
      <c r="E24" s="72">
        <f t="shared" si="0"/>
        <v>8550</v>
      </c>
      <c r="F24" s="72">
        <f t="shared" si="1"/>
        <v>53550</v>
      </c>
      <c r="G24" s="94" t="s">
        <v>44</v>
      </c>
    </row>
    <row r="25" spans="2:15" ht="24" customHeight="1" x14ac:dyDescent="0.25">
      <c r="B25" s="186"/>
      <c r="C25" s="80" t="s">
        <v>27</v>
      </c>
      <c r="D25" s="72">
        <v>270000</v>
      </c>
      <c r="E25" s="72">
        <f t="shared" si="0"/>
        <v>51300</v>
      </c>
      <c r="F25" s="72">
        <f t="shared" si="1"/>
        <v>321300</v>
      </c>
      <c r="G25" s="94" t="s">
        <v>44</v>
      </c>
      <c r="M25" s="14"/>
    </row>
    <row r="26" spans="2:15" ht="31.5" customHeight="1" x14ac:dyDescent="0.25">
      <c r="B26" s="87" t="s">
        <v>28</v>
      </c>
      <c r="C26" s="88" t="s">
        <v>29</v>
      </c>
      <c r="D26" s="89">
        <v>50000</v>
      </c>
      <c r="E26" s="89">
        <f t="shared" si="0"/>
        <v>9500</v>
      </c>
      <c r="F26" s="89">
        <f t="shared" si="1"/>
        <v>59500</v>
      </c>
      <c r="G26" s="89" t="s">
        <v>45</v>
      </c>
      <c r="H26" s="2" t="s">
        <v>11</v>
      </c>
      <c r="I26" s="14"/>
    </row>
    <row r="27" spans="2:15" ht="12" customHeight="1" x14ac:dyDescent="0.25">
      <c r="B27" s="87" t="s">
        <v>30</v>
      </c>
      <c r="C27" s="88" t="s">
        <v>31</v>
      </c>
      <c r="D27" s="89">
        <f>D28+D29</f>
        <v>165000</v>
      </c>
      <c r="E27" s="89">
        <f t="shared" si="0"/>
        <v>31350</v>
      </c>
      <c r="F27" s="89">
        <f t="shared" si="1"/>
        <v>196350</v>
      </c>
      <c r="G27" s="89" t="s">
        <v>45</v>
      </c>
      <c r="H27" s="2" t="s">
        <v>11</v>
      </c>
    </row>
    <row r="28" spans="2:15" ht="27" customHeight="1" x14ac:dyDescent="0.25">
      <c r="B28" s="187"/>
      <c r="C28" s="80" t="s">
        <v>32</v>
      </c>
      <c r="D28" s="72">
        <v>130000</v>
      </c>
      <c r="E28" s="72">
        <f t="shared" si="0"/>
        <v>24700</v>
      </c>
      <c r="F28" s="72">
        <f t="shared" si="1"/>
        <v>154700</v>
      </c>
      <c r="G28" s="89" t="s">
        <v>45</v>
      </c>
    </row>
    <row r="29" spans="2:15" ht="14.25" customHeight="1" x14ac:dyDescent="0.25">
      <c r="B29" s="188"/>
      <c r="C29" s="80" t="s">
        <v>33</v>
      </c>
      <c r="D29" s="72">
        <v>35000</v>
      </c>
      <c r="E29" s="72">
        <f t="shared" si="0"/>
        <v>6650</v>
      </c>
      <c r="F29" s="72">
        <f t="shared" si="1"/>
        <v>41650</v>
      </c>
      <c r="G29" s="89" t="s">
        <v>45</v>
      </c>
      <c r="M29" s="14"/>
      <c r="O29" s="14"/>
    </row>
    <row r="30" spans="2:15" ht="15" customHeight="1" x14ac:dyDescent="0.25">
      <c r="B30" s="137" t="s">
        <v>85</v>
      </c>
      <c r="C30" s="136" t="s">
        <v>77</v>
      </c>
      <c r="D30" s="133">
        <f>D31+D34</f>
        <v>144298.02000000002</v>
      </c>
      <c r="E30" s="133">
        <f>E31+E34</f>
        <v>27416.623800000001</v>
      </c>
      <c r="F30" s="133">
        <f>D30+E30</f>
        <v>171714.64380000002</v>
      </c>
      <c r="G30" s="134" t="s">
        <v>44</v>
      </c>
    </row>
    <row r="31" spans="2:15" ht="22.5" customHeight="1" x14ac:dyDescent="0.25">
      <c r="B31" s="90" t="s">
        <v>84</v>
      </c>
      <c r="C31" s="79" t="s">
        <v>82</v>
      </c>
      <c r="D31" s="70">
        <v>29775.78</v>
      </c>
      <c r="E31" s="70">
        <f>D31*19%</f>
        <v>5657.3981999999996</v>
      </c>
      <c r="F31" s="70">
        <f>D31+E31</f>
        <v>35433.178199999995</v>
      </c>
      <c r="G31" s="94" t="s">
        <v>44</v>
      </c>
    </row>
    <row r="32" spans="2:15" ht="22.5" customHeight="1" x14ac:dyDescent="0.25">
      <c r="B32" s="61" t="s">
        <v>78</v>
      </c>
      <c r="C32" s="78" t="s">
        <v>80</v>
      </c>
      <c r="D32" s="70">
        <v>18323.560000000001</v>
      </c>
      <c r="E32" s="70">
        <f>D32*19%</f>
        <v>3481.4764000000005</v>
      </c>
      <c r="F32" s="70">
        <f>D32+E32</f>
        <v>21805.036400000001</v>
      </c>
      <c r="G32" s="94" t="s">
        <v>44</v>
      </c>
    </row>
    <row r="33" spans="2:15" ht="62.25" customHeight="1" x14ac:dyDescent="0.25">
      <c r="B33" s="61" t="s">
        <v>79</v>
      </c>
      <c r="C33" s="78" t="s">
        <v>81</v>
      </c>
      <c r="D33" s="70">
        <v>11452.22</v>
      </c>
      <c r="E33" s="70">
        <f>D33*19%</f>
        <v>2175.9218000000001</v>
      </c>
      <c r="F33" s="70">
        <f>D33+E33</f>
        <v>13628.141799999999</v>
      </c>
      <c r="G33" s="94" t="s">
        <v>44</v>
      </c>
    </row>
    <row r="34" spans="2:15" ht="13.5" customHeight="1" x14ac:dyDescent="0.25">
      <c r="B34" s="91" t="s">
        <v>86</v>
      </c>
      <c r="C34" s="79" t="s">
        <v>83</v>
      </c>
      <c r="D34" s="71">
        <v>114522.24000000001</v>
      </c>
      <c r="E34" s="71">
        <f>D34*19%</f>
        <v>21759.225600000002</v>
      </c>
      <c r="F34" s="71">
        <f>D34+E34</f>
        <v>136281.4656</v>
      </c>
      <c r="G34" s="94" t="s">
        <v>44</v>
      </c>
    </row>
    <row r="35" spans="2:15" ht="24" customHeight="1" x14ac:dyDescent="0.25">
      <c r="B35" s="92" t="s">
        <v>34</v>
      </c>
      <c r="C35" s="93" t="s">
        <v>35</v>
      </c>
      <c r="D35" s="89">
        <v>20000</v>
      </c>
      <c r="E35" s="89">
        <f>D35*$G$1</f>
        <v>3800</v>
      </c>
      <c r="F35" s="89">
        <f t="shared" si="1"/>
        <v>23800</v>
      </c>
      <c r="G35" s="89" t="s">
        <v>45</v>
      </c>
      <c r="H35" s="2" t="s">
        <v>11</v>
      </c>
      <c r="M35" s="14"/>
      <c r="O35" s="14"/>
    </row>
    <row r="36" spans="2:15" ht="15" customHeight="1" x14ac:dyDescent="0.25">
      <c r="B36" s="189" t="s">
        <v>51</v>
      </c>
      <c r="C36" s="190"/>
      <c r="D36" s="134">
        <f>D19+D26+D27+D35+D30</f>
        <v>964298.02</v>
      </c>
      <c r="E36" s="133">
        <f>D36*19%</f>
        <v>183216.6238</v>
      </c>
      <c r="F36" s="133">
        <f t="shared" si="1"/>
        <v>1147514.6438</v>
      </c>
      <c r="G36" s="133"/>
      <c r="H36" s="15"/>
    </row>
    <row r="37" spans="2:15" ht="6.75" customHeight="1" x14ac:dyDescent="0.25">
      <c r="B37" s="95"/>
      <c r="C37" s="96"/>
      <c r="D37" s="97"/>
      <c r="E37" s="97"/>
      <c r="F37" s="98"/>
      <c r="G37" s="71"/>
      <c r="H37" s="15"/>
    </row>
    <row r="38" spans="2:15" ht="21.75" customHeight="1" x14ac:dyDescent="0.25">
      <c r="B38" s="191" t="s">
        <v>36</v>
      </c>
      <c r="C38" s="192"/>
      <c r="D38" s="192"/>
      <c r="E38" s="192"/>
      <c r="F38" s="193"/>
      <c r="G38" s="131" t="s">
        <v>44</v>
      </c>
    </row>
    <row r="39" spans="2:15" ht="15.75" customHeight="1" x14ac:dyDescent="0.25">
      <c r="B39" s="166" t="s">
        <v>37</v>
      </c>
      <c r="C39" s="167"/>
      <c r="D39" s="167"/>
      <c r="E39" s="167"/>
      <c r="F39" s="167"/>
      <c r="G39" s="168"/>
      <c r="J39" s="99">
        <f>I42-5%*I42</f>
        <v>5027307.375</v>
      </c>
    </row>
    <row r="40" spans="2:15" ht="12" customHeight="1" x14ac:dyDescent="0.25">
      <c r="B40" s="169" t="s">
        <v>38</v>
      </c>
      <c r="C40" s="170"/>
      <c r="D40" s="170"/>
      <c r="E40" s="170"/>
      <c r="F40" s="170"/>
      <c r="G40" s="171"/>
    </row>
    <row r="41" spans="2:15" ht="14.25" customHeight="1" x14ac:dyDescent="0.25">
      <c r="B41" s="172" t="s">
        <v>39</v>
      </c>
      <c r="C41" s="173"/>
      <c r="D41" s="173"/>
      <c r="E41" s="173"/>
      <c r="F41" s="173"/>
      <c r="G41" s="174"/>
      <c r="K41" s="100">
        <f>I42-J39</f>
        <v>264595.125</v>
      </c>
    </row>
    <row r="42" spans="2:15" ht="12" customHeight="1" x14ac:dyDescent="0.25">
      <c r="B42" s="194" t="s">
        <v>40</v>
      </c>
      <c r="C42" s="195"/>
      <c r="D42" s="195"/>
      <c r="E42" s="195"/>
      <c r="F42" s="195"/>
      <c r="G42" s="196"/>
      <c r="I42" s="14">
        <v>5291902.5</v>
      </c>
    </row>
    <row r="43" spans="2:15" ht="12" customHeight="1" x14ac:dyDescent="0.25">
      <c r="B43" s="197" t="s">
        <v>41</v>
      </c>
      <c r="C43" s="198"/>
      <c r="D43" s="198"/>
      <c r="E43" s="198"/>
      <c r="F43" s="198"/>
      <c r="G43" s="199"/>
    </row>
    <row r="44" spans="2:15" ht="16.5" customHeight="1" x14ac:dyDescent="0.25">
      <c r="B44" s="200" t="s">
        <v>52</v>
      </c>
      <c r="C44" s="200"/>
      <c r="D44" s="133">
        <f>I42-D36+H45</f>
        <v>4562604.4800000004</v>
      </c>
      <c r="E44" s="131">
        <f>D44*19%</f>
        <v>866894.85120000015</v>
      </c>
      <c r="F44" s="131">
        <f>D44+E44</f>
        <v>5429499.3312000008</v>
      </c>
      <c r="G44" s="132" t="s">
        <v>44</v>
      </c>
      <c r="L44" s="14"/>
    </row>
    <row r="45" spans="2:15" ht="18.75" customHeight="1" x14ac:dyDescent="0.25">
      <c r="B45" s="160" t="s">
        <v>42</v>
      </c>
      <c r="C45" s="161"/>
      <c r="D45" s="71">
        <f>D44+D36</f>
        <v>5526902.5</v>
      </c>
      <c r="E45" s="71">
        <f>D45*19%</f>
        <v>1050111.4750000001</v>
      </c>
      <c r="F45" s="71">
        <f>D45+E45</f>
        <v>6577013.9749999996</v>
      </c>
      <c r="G45" s="71"/>
      <c r="H45" s="101">
        <f>D26+D27+D35</f>
        <v>235000</v>
      </c>
    </row>
    <row r="46" spans="2:15" ht="3.75" customHeight="1" x14ac:dyDescent="0.25">
      <c r="B46" s="59"/>
      <c r="C46" s="59"/>
      <c r="D46" s="102"/>
      <c r="E46" s="102"/>
      <c r="F46" s="102"/>
      <c r="G46" s="103"/>
    </row>
    <row r="47" spans="2:15" ht="18.75" hidden="1" customHeight="1" x14ac:dyDescent="0.25">
      <c r="B47" s="162"/>
      <c r="C47" s="162"/>
      <c r="E47" s="163"/>
      <c r="F47" s="163"/>
      <c r="G47" s="163"/>
    </row>
    <row r="48" spans="2:15" ht="18.75" hidden="1" customHeight="1" x14ac:dyDescent="0.25">
      <c r="B48" s="62"/>
      <c r="C48" s="62"/>
      <c r="E48" s="62"/>
      <c r="F48" s="62"/>
      <c r="G48" s="62"/>
    </row>
    <row r="49" spans="2:10" ht="18.75" hidden="1" customHeight="1" x14ac:dyDescent="0.25">
      <c r="B49" s="162"/>
      <c r="C49" s="162"/>
      <c r="E49" s="163"/>
      <c r="F49" s="163"/>
      <c r="G49" s="163"/>
    </row>
    <row r="50" spans="2:10" ht="6.75" customHeight="1" x14ac:dyDescent="0.25">
      <c r="B50" s="111"/>
      <c r="C50" s="111"/>
      <c r="E50" s="62"/>
      <c r="F50" s="62"/>
      <c r="G50" s="62"/>
    </row>
    <row r="51" spans="2:10" ht="13.5" customHeight="1" x14ac:dyDescent="0.25">
      <c r="B51" s="62"/>
      <c r="C51" s="62"/>
      <c r="D51" s="63" t="s">
        <v>64</v>
      </c>
      <c r="E51" s="63" t="s">
        <v>4</v>
      </c>
      <c r="F51" s="63" t="s">
        <v>65</v>
      </c>
      <c r="G51" s="104"/>
    </row>
    <row r="52" spans="2:10" ht="34.5" customHeight="1" x14ac:dyDescent="0.25">
      <c r="B52" s="164" t="s">
        <v>90</v>
      </c>
      <c r="C52" s="165"/>
      <c r="D52" s="105">
        <f>D53+D54</f>
        <v>5526902.5</v>
      </c>
      <c r="E52" s="105">
        <f>E53+E54</f>
        <v>1050111.4750000001</v>
      </c>
      <c r="F52" s="105">
        <f>D52+E52</f>
        <v>6577013.9749999996</v>
      </c>
      <c r="G52" s="106"/>
      <c r="H52" s="14"/>
    </row>
    <row r="53" spans="2:10" ht="20.25" customHeight="1" x14ac:dyDescent="0.25">
      <c r="B53" s="159" t="s">
        <v>91</v>
      </c>
      <c r="C53" s="159"/>
      <c r="D53" s="107">
        <f>D19+D44+D30</f>
        <v>5291902.5</v>
      </c>
      <c r="E53" s="108">
        <f>E19+E44+E30</f>
        <v>1005461.4750000001</v>
      </c>
      <c r="F53" s="108">
        <f>D53+E53</f>
        <v>6297363.9749999996</v>
      </c>
      <c r="G53" s="62"/>
      <c r="H53" s="14"/>
      <c r="I53" s="14"/>
    </row>
    <row r="54" spans="2:10" x14ac:dyDescent="0.25">
      <c r="B54" s="159" t="s">
        <v>92</v>
      </c>
      <c r="C54" s="159"/>
      <c r="D54" s="109">
        <f>D27+D26+D35</f>
        <v>235000</v>
      </c>
      <c r="E54" s="108">
        <f>E26+E27+E35</f>
        <v>44650</v>
      </c>
      <c r="F54" s="110">
        <f>D54+E54</f>
        <v>279650</v>
      </c>
      <c r="G54" s="73"/>
    </row>
    <row r="55" spans="2:10" x14ac:dyDescent="0.25">
      <c r="G55" s="73"/>
    </row>
    <row r="56" spans="2:10" ht="26.25" customHeight="1" thickBot="1" x14ac:dyDescent="0.3">
      <c r="G56" s="73"/>
    </row>
    <row r="57" spans="2:10" ht="30.75" customHeight="1" thickBot="1" x14ac:dyDescent="0.3">
      <c r="B57" s="175" t="s">
        <v>96</v>
      </c>
      <c r="C57" s="176"/>
      <c r="D57" s="176"/>
      <c r="E57" s="176"/>
      <c r="F57" s="177"/>
      <c r="G57" s="73"/>
    </row>
    <row r="58" spans="2:10" ht="23.25" customHeight="1" thickBot="1" x14ac:dyDescent="0.3">
      <c r="B58" s="178" t="s">
        <v>93</v>
      </c>
      <c r="C58" s="179"/>
      <c r="D58" s="179"/>
      <c r="E58" s="179"/>
      <c r="F58" s="180"/>
      <c r="G58" s="62"/>
      <c r="J58" s="14"/>
    </row>
    <row r="59" spans="2:10" ht="22.5" x14ac:dyDescent="0.25">
      <c r="B59" s="84" t="s">
        <v>67</v>
      </c>
      <c r="C59" s="85" t="s">
        <v>68</v>
      </c>
      <c r="D59" s="84" t="s">
        <v>69</v>
      </c>
      <c r="E59" s="84" t="s">
        <v>70</v>
      </c>
      <c r="F59" s="86" t="s">
        <v>71</v>
      </c>
    </row>
    <row r="60" spans="2:10" x14ac:dyDescent="0.25">
      <c r="B60" s="64">
        <v>1</v>
      </c>
      <c r="C60" s="81" t="s">
        <v>72</v>
      </c>
      <c r="D60" s="74">
        <f>D44</f>
        <v>4562604.4800000004</v>
      </c>
      <c r="E60" s="75">
        <v>0</v>
      </c>
      <c r="F60" s="74">
        <f>D60</f>
        <v>4562604.4800000004</v>
      </c>
    </row>
    <row r="61" spans="2:10" ht="30.75" customHeight="1" thickBot="1" x14ac:dyDescent="0.3">
      <c r="B61" s="65">
        <v>2</v>
      </c>
      <c r="C61" s="82" t="s">
        <v>73</v>
      </c>
      <c r="D61" s="76">
        <f>D19+D30</f>
        <v>729298.02</v>
      </c>
      <c r="E61" s="76">
        <f>D26+D27+D35</f>
        <v>235000</v>
      </c>
      <c r="F61" s="76">
        <f>D61+E61</f>
        <v>964298.02</v>
      </c>
    </row>
    <row r="62" spans="2:10" ht="18.75" customHeight="1" thickBot="1" x14ac:dyDescent="0.3">
      <c r="B62" s="155" t="s">
        <v>74</v>
      </c>
      <c r="C62" s="156"/>
      <c r="D62" s="77">
        <f>D60+D61</f>
        <v>5291902.5</v>
      </c>
      <c r="E62" s="77">
        <f>E60+E61</f>
        <v>235000</v>
      </c>
      <c r="F62" s="126">
        <f>F60+F61</f>
        <v>5526902.5</v>
      </c>
    </row>
    <row r="63" spans="2:10" ht="21" customHeight="1" thickBot="1" x14ac:dyDescent="0.3">
      <c r="B63" s="155" t="s">
        <v>75</v>
      </c>
      <c r="C63" s="156"/>
      <c r="D63" s="77">
        <f>D62*19%</f>
        <v>1005461.475</v>
      </c>
      <c r="E63" s="77">
        <f>E62*19%</f>
        <v>44650</v>
      </c>
      <c r="F63" s="126">
        <f>F62*19%</f>
        <v>1050111.4750000001</v>
      </c>
    </row>
    <row r="64" spans="2:10" ht="33" customHeight="1" thickBot="1" x14ac:dyDescent="0.3">
      <c r="B64" s="212" t="s">
        <v>88</v>
      </c>
      <c r="C64" s="213"/>
      <c r="D64" s="77">
        <f>D62+D63</f>
        <v>6297363.9749999996</v>
      </c>
      <c r="E64" s="77">
        <f>E62+E63</f>
        <v>279650</v>
      </c>
      <c r="F64" s="120">
        <f>F62+F63</f>
        <v>6577013.9749999996</v>
      </c>
    </row>
    <row r="65" spans="2:9" ht="23.25" customHeight="1" thickBot="1" x14ac:dyDescent="0.3">
      <c r="B65" s="204" t="s">
        <v>95</v>
      </c>
      <c r="C65" s="205"/>
      <c r="D65" s="206"/>
      <c r="E65" s="206"/>
      <c r="F65" s="207"/>
    </row>
    <row r="66" spans="2:9" ht="15" customHeight="1" x14ac:dyDescent="0.25">
      <c r="B66" s="208" t="s">
        <v>87</v>
      </c>
      <c r="C66" s="208"/>
      <c r="D66" s="86" t="s">
        <v>69</v>
      </c>
      <c r="E66" s="86" t="s">
        <v>70</v>
      </c>
      <c r="F66" s="86" t="s">
        <v>71</v>
      </c>
    </row>
    <row r="67" spans="2:9" ht="21.75" customHeight="1" x14ac:dyDescent="0.25">
      <c r="B67" s="208"/>
      <c r="C67" s="208"/>
      <c r="D67" s="75">
        <v>5538037.5</v>
      </c>
      <c r="E67" s="112">
        <v>0</v>
      </c>
      <c r="F67" s="112">
        <f>D67+E67</f>
        <v>5538037.5</v>
      </c>
      <c r="G67" s="59" t="s">
        <v>44</v>
      </c>
    </row>
    <row r="68" spans="2:9" ht="21.75" customHeight="1" x14ac:dyDescent="0.25">
      <c r="B68" s="214" t="s">
        <v>97</v>
      </c>
      <c r="C68" s="215"/>
      <c r="D68" s="114">
        <v>0</v>
      </c>
      <c r="E68" s="115">
        <v>270000</v>
      </c>
      <c r="F68" s="115">
        <f>E68</f>
        <v>270000</v>
      </c>
      <c r="G68" s="59" t="s">
        <v>45</v>
      </c>
    </row>
    <row r="69" spans="2:9" ht="21.75" customHeight="1" x14ac:dyDescent="0.25">
      <c r="B69" s="214" t="s">
        <v>74</v>
      </c>
      <c r="C69" s="215"/>
      <c r="D69" s="113">
        <f>D67+D68</f>
        <v>5538037.5</v>
      </c>
      <c r="E69" s="118">
        <f>E67+E68</f>
        <v>270000</v>
      </c>
      <c r="F69" s="124">
        <f>F67+F68</f>
        <v>5808037.5</v>
      </c>
      <c r="I69" s="100"/>
    </row>
    <row r="70" spans="2:9" ht="12.75" customHeight="1" thickBot="1" x14ac:dyDescent="0.3">
      <c r="B70" s="214" t="s">
        <v>75</v>
      </c>
      <c r="C70" s="215"/>
      <c r="D70" s="113">
        <f>D69*19%</f>
        <v>1052227.125</v>
      </c>
      <c r="E70" s="118">
        <f>E69*19%</f>
        <v>51300</v>
      </c>
      <c r="F70" s="125">
        <f>F69*19%</f>
        <v>1103527.125</v>
      </c>
    </row>
    <row r="71" spans="2:9" ht="25.5" customHeight="1" thickBot="1" x14ac:dyDescent="0.3">
      <c r="B71" s="208" t="s">
        <v>88</v>
      </c>
      <c r="C71" s="208"/>
      <c r="D71" s="113">
        <f>D69+D70</f>
        <v>6590264.625</v>
      </c>
      <c r="E71" s="119">
        <f>E69+E70</f>
        <v>321300</v>
      </c>
      <c r="F71" s="121">
        <f>F69+F70</f>
        <v>6911564.625</v>
      </c>
    </row>
    <row r="72" spans="2:9" ht="20.25" customHeight="1" thickBot="1" x14ac:dyDescent="0.3">
      <c r="B72" s="122"/>
      <c r="C72" s="122"/>
      <c r="D72" s="116"/>
      <c r="E72" s="117"/>
      <c r="F72" s="123"/>
    </row>
    <row r="73" spans="2:9" ht="43.5" customHeight="1" thickBot="1" x14ac:dyDescent="0.3">
      <c r="B73" s="209" t="s">
        <v>89</v>
      </c>
      <c r="C73" s="210"/>
      <c r="D73" s="210"/>
      <c r="E73" s="211"/>
      <c r="F73" s="127"/>
    </row>
    <row r="74" spans="2:9" ht="25.5" customHeight="1" thickBot="1" x14ac:dyDescent="0.3">
      <c r="B74" s="141" t="s">
        <v>98</v>
      </c>
      <c r="C74" s="142"/>
      <c r="D74" s="130" t="s">
        <v>69</v>
      </c>
      <c r="E74" s="130" t="s">
        <v>70</v>
      </c>
      <c r="F74" s="127"/>
    </row>
    <row r="75" spans="2:9" x14ac:dyDescent="0.25">
      <c r="B75" s="143" t="s">
        <v>74</v>
      </c>
      <c r="C75" s="143"/>
      <c r="D75" s="128">
        <f t="shared" ref="D75:E77" si="2">D62+D69</f>
        <v>10829940</v>
      </c>
      <c r="E75" s="128">
        <f t="shared" si="2"/>
        <v>505000</v>
      </c>
    </row>
    <row r="76" spans="2:9" ht="15.75" thickBot="1" x14ac:dyDescent="0.3">
      <c r="B76" s="143" t="s">
        <v>75</v>
      </c>
      <c r="C76" s="143"/>
      <c r="D76" s="83">
        <f t="shared" si="2"/>
        <v>2057688.6</v>
      </c>
      <c r="E76" s="83">
        <f t="shared" si="2"/>
        <v>95950</v>
      </c>
    </row>
    <row r="77" spans="2:9" ht="39.75" customHeight="1" thickBot="1" x14ac:dyDescent="0.3">
      <c r="B77" s="144" t="s">
        <v>88</v>
      </c>
      <c r="C77" s="145"/>
      <c r="D77" s="129">
        <f t="shared" si="2"/>
        <v>12887628.6</v>
      </c>
      <c r="E77" s="129">
        <f t="shared" si="2"/>
        <v>600950</v>
      </c>
    </row>
    <row r="78" spans="2:9" ht="34.5" customHeight="1" thickBot="1" x14ac:dyDescent="0.3">
      <c r="B78" s="148"/>
      <c r="C78" s="149"/>
      <c r="D78" s="146">
        <f>D77+E77</f>
        <v>13488578.6</v>
      </c>
      <c r="E78" s="147"/>
    </row>
  </sheetData>
  <mergeCells count="48">
    <mergeCell ref="B65:F65"/>
    <mergeCell ref="B66:C67"/>
    <mergeCell ref="B73:E73"/>
    <mergeCell ref="B63:C63"/>
    <mergeCell ref="B64:C64"/>
    <mergeCell ref="B69:C69"/>
    <mergeCell ref="B68:C68"/>
    <mergeCell ref="B70:C70"/>
    <mergeCell ref="B71:C71"/>
    <mergeCell ref="B7:B9"/>
    <mergeCell ref="C7:C9"/>
    <mergeCell ref="D7:D8"/>
    <mergeCell ref="E7:E8"/>
    <mergeCell ref="B13:B15"/>
    <mergeCell ref="B28:B29"/>
    <mergeCell ref="B36:C36"/>
    <mergeCell ref="B38:F38"/>
    <mergeCell ref="B53:C53"/>
    <mergeCell ref="B42:G42"/>
    <mergeCell ref="B43:G43"/>
    <mergeCell ref="B44:C44"/>
    <mergeCell ref="B62:C62"/>
    <mergeCell ref="G7:G8"/>
    <mergeCell ref="B54:C54"/>
    <mergeCell ref="B45:C45"/>
    <mergeCell ref="B47:C47"/>
    <mergeCell ref="E47:G47"/>
    <mergeCell ref="B49:C49"/>
    <mergeCell ref="E49:G49"/>
    <mergeCell ref="B52:C52"/>
    <mergeCell ref="B39:G39"/>
    <mergeCell ref="B40:G40"/>
    <mergeCell ref="B41:G41"/>
    <mergeCell ref="B57:F57"/>
    <mergeCell ref="B58:F58"/>
    <mergeCell ref="B11:F11"/>
    <mergeCell ref="B20:B25"/>
    <mergeCell ref="B6:G6"/>
    <mergeCell ref="B2:G2"/>
    <mergeCell ref="B3:G3"/>
    <mergeCell ref="B4:G4"/>
    <mergeCell ref="B5:G5"/>
    <mergeCell ref="B74:C74"/>
    <mergeCell ref="B75:C75"/>
    <mergeCell ref="B76:C76"/>
    <mergeCell ref="B77:C77"/>
    <mergeCell ref="D78:E78"/>
    <mergeCell ref="B78:C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F363-AFA8-4F7A-9B0A-87F53AA86FE5}">
  <dimension ref="B1:L50"/>
  <sheetViews>
    <sheetView topLeftCell="A28" workbookViewId="0">
      <selection activeCell="N13" sqref="N13"/>
    </sheetView>
  </sheetViews>
  <sheetFormatPr defaultRowHeight="15" x14ac:dyDescent="0.25"/>
  <cols>
    <col min="1" max="1" width="2.28515625" style="2" customWidth="1"/>
    <col min="2" max="2" width="4.7109375" style="25" customWidth="1"/>
    <col min="3" max="3" width="33.85546875" style="2" customWidth="1"/>
    <col min="4" max="4" width="17.5703125" style="25" customWidth="1"/>
    <col min="5" max="5" width="14.7109375" style="25" customWidth="1"/>
    <col min="6" max="6" width="16" style="25" customWidth="1"/>
    <col min="7" max="7" width="10.140625" style="25" customWidth="1"/>
    <col min="8" max="8" width="18.28515625" style="2" customWidth="1"/>
    <col min="9" max="9" width="12.42578125" style="2" bestFit="1" customWidth="1"/>
    <col min="10" max="11" width="9.140625" style="2"/>
    <col min="12" max="12" width="11.5703125" style="2" bestFit="1" customWidth="1"/>
    <col min="13" max="255" width="9.140625" style="2"/>
    <col min="256" max="256" width="2.28515625" style="2" customWidth="1"/>
    <col min="257" max="257" width="7.7109375" style="2" customWidth="1"/>
    <col min="258" max="258" width="52.42578125" style="2" customWidth="1"/>
    <col min="259" max="259" width="14.42578125" style="2" customWidth="1"/>
    <col min="260" max="260" width="0" style="2" hidden="1" customWidth="1"/>
    <col min="261" max="261" width="14.140625" style="2" customWidth="1"/>
    <col min="262" max="262" width="15" style="2" customWidth="1"/>
    <col min="263" max="263" width="0" style="2" hidden="1" customWidth="1"/>
    <col min="264" max="264" width="18.28515625" style="2" customWidth="1"/>
    <col min="265" max="511" width="9.140625" style="2"/>
    <col min="512" max="512" width="2.28515625" style="2" customWidth="1"/>
    <col min="513" max="513" width="7.7109375" style="2" customWidth="1"/>
    <col min="514" max="514" width="52.42578125" style="2" customWidth="1"/>
    <col min="515" max="515" width="14.42578125" style="2" customWidth="1"/>
    <col min="516" max="516" width="0" style="2" hidden="1" customWidth="1"/>
    <col min="517" max="517" width="14.140625" style="2" customWidth="1"/>
    <col min="518" max="518" width="15" style="2" customWidth="1"/>
    <col min="519" max="519" width="0" style="2" hidden="1" customWidth="1"/>
    <col min="520" max="520" width="18.28515625" style="2" customWidth="1"/>
    <col min="521" max="767" width="9.140625" style="2"/>
    <col min="768" max="768" width="2.28515625" style="2" customWidth="1"/>
    <col min="769" max="769" width="7.7109375" style="2" customWidth="1"/>
    <col min="770" max="770" width="52.42578125" style="2" customWidth="1"/>
    <col min="771" max="771" width="14.42578125" style="2" customWidth="1"/>
    <col min="772" max="772" width="0" style="2" hidden="1" customWidth="1"/>
    <col min="773" max="773" width="14.140625" style="2" customWidth="1"/>
    <col min="774" max="774" width="15" style="2" customWidth="1"/>
    <col min="775" max="775" width="0" style="2" hidden="1" customWidth="1"/>
    <col min="776" max="776" width="18.28515625" style="2" customWidth="1"/>
    <col min="777" max="1023" width="9.140625" style="2"/>
    <col min="1024" max="1024" width="2.28515625" style="2" customWidth="1"/>
    <col min="1025" max="1025" width="7.7109375" style="2" customWidth="1"/>
    <col min="1026" max="1026" width="52.42578125" style="2" customWidth="1"/>
    <col min="1027" max="1027" width="14.42578125" style="2" customWidth="1"/>
    <col min="1028" max="1028" width="0" style="2" hidden="1" customWidth="1"/>
    <col min="1029" max="1029" width="14.140625" style="2" customWidth="1"/>
    <col min="1030" max="1030" width="15" style="2" customWidth="1"/>
    <col min="1031" max="1031" width="0" style="2" hidden="1" customWidth="1"/>
    <col min="1032" max="1032" width="18.28515625" style="2" customWidth="1"/>
    <col min="1033" max="1279" width="9.140625" style="2"/>
    <col min="1280" max="1280" width="2.28515625" style="2" customWidth="1"/>
    <col min="1281" max="1281" width="7.7109375" style="2" customWidth="1"/>
    <col min="1282" max="1282" width="52.42578125" style="2" customWidth="1"/>
    <col min="1283" max="1283" width="14.42578125" style="2" customWidth="1"/>
    <col min="1284" max="1284" width="0" style="2" hidden="1" customWidth="1"/>
    <col min="1285" max="1285" width="14.140625" style="2" customWidth="1"/>
    <col min="1286" max="1286" width="15" style="2" customWidth="1"/>
    <col min="1287" max="1287" width="0" style="2" hidden="1" customWidth="1"/>
    <col min="1288" max="1288" width="18.28515625" style="2" customWidth="1"/>
    <col min="1289" max="1535" width="9.140625" style="2"/>
    <col min="1536" max="1536" width="2.28515625" style="2" customWidth="1"/>
    <col min="1537" max="1537" width="7.7109375" style="2" customWidth="1"/>
    <col min="1538" max="1538" width="52.42578125" style="2" customWidth="1"/>
    <col min="1539" max="1539" width="14.42578125" style="2" customWidth="1"/>
    <col min="1540" max="1540" width="0" style="2" hidden="1" customWidth="1"/>
    <col min="1541" max="1541" width="14.140625" style="2" customWidth="1"/>
    <col min="1542" max="1542" width="15" style="2" customWidth="1"/>
    <col min="1543" max="1543" width="0" style="2" hidden="1" customWidth="1"/>
    <col min="1544" max="1544" width="18.28515625" style="2" customWidth="1"/>
    <col min="1545" max="1791" width="9.140625" style="2"/>
    <col min="1792" max="1792" width="2.28515625" style="2" customWidth="1"/>
    <col min="1793" max="1793" width="7.7109375" style="2" customWidth="1"/>
    <col min="1794" max="1794" width="52.42578125" style="2" customWidth="1"/>
    <col min="1795" max="1795" width="14.42578125" style="2" customWidth="1"/>
    <col min="1796" max="1796" width="0" style="2" hidden="1" customWidth="1"/>
    <col min="1797" max="1797" width="14.140625" style="2" customWidth="1"/>
    <col min="1798" max="1798" width="15" style="2" customWidth="1"/>
    <col min="1799" max="1799" width="0" style="2" hidden="1" customWidth="1"/>
    <col min="1800" max="1800" width="18.28515625" style="2" customWidth="1"/>
    <col min="1801" max="2047" width="9.140625" style="2"/>
    <col min="2048" max="2048" width="2.28515625" style="2" customWidth="1"/>
    <col min="2049" max="2049" width="7.7109375" style="2" customWidth="1"/>
    <col min="2050" max="2050" width="52.42578125" style="2" customWidth="1"/>
    <col min="2051" max="2051" width="14.42578125" style="2" customWidth="1"/>
    <col min="2052" max="2052" width="0" style="2" hidden="1" customWidth="1"/>
    <col min="2053" max="2053" width="14.140625" style="2" customWidth="1"/>
    <col min="2054" max="2054" width="15" style="2" customWidth="1"/>
    <col min="2055" max="2055" width="0" style="2" hidden="1" customWidth="1"/>
    <col min="2056" max="2056" width="18.28515625" style="2" customWidth="1"/>
    <col min="2057" max="2303" width="9.140625" style="2"/>
    <col min="2304" max="2304" width="2.28515625" style="2" customWidth="1"/>
    <col min="2305" max="2305" width="7.7109375" style="2" customWidth="1"/>
    <col min="2306" max="2306" width="52.42578125" style="2" customWidth="1"/>
    <col min="2307" max="2307" width="14.42578125" style="2" customWidth="1"/>
    <col min="2308" max="2308" width="0" style="2" hidden="1" customWidth="1"/>
    <col min="2309" max="2309" width="14.140625" style="2" customWidth="1"/>
    <col min="2310" max="2310" width="15" style="2" customWidth="1"/>
    <col min="2311" max="2311" width="0" style="2" hidden="1" customWidth="1"/>
    <col min="2312" max="2312" width="18.28515625" style="2" customWidth="1"/>
    <col min="2313" max="2559" width="9.140625" style="2"/>
    <col min="2560" max="2560" width="2.28515625" style="2" customWidth="1"/>
    <col min="2561" max="2561" width="7.7109375" style="2" customWidth="1"/>
    <col min="2562" max="2562" width="52.42578125" style="2" customWidth="1"/>
    <col min="2563" max="2563" width="14.42578125" style="2" customWidth="1"/>
    <col min="2564" max="2564" width="0" style="2" hidden="1" customWidth="1"/>
    <col min="2565" max="2565" width="14.140625" style="2" customWidth="1"/>
    <col min="2566" max="2566" width="15" style="2" customWidth="1"/>
    <col min="2567" max="2567" width="0" style="2" hidden="1" customWidth="1"/>
    <col min="2568" max="2568" width="18.28515625" style="2" customWidth="1"/>
    <col min="2569" max="2815" width="9.140625" style="2"/>
    <col min="2816" max="2816" width="2.28515625" style="2" customWidth="1"/>
    <col min="2817" max="2817" width="7.7109375" style="2" customWidth="1"/>
    <col min="2818" max="2818" width="52.42578125" style="2" customWidth="1"/>
    <col min="2819" max="2819" width="14.42578125" style="2" customWidth="1"/>
    <col min="2820" max="2820" width="0" style="2" hidden="1" customWidth="1"/>
    <col min="2821" max="2821" width="14.140625" style="2" customWidth="1"/>
    <col min="2822" max="2822" width="15" style="2" customWidth="1"/>
    <col min="2823" max="2823" width="0" style="2" hidden="1" customWidth="1"/>
    <col min="2824" max="2824" width="18.28515625" style="2" customWidth="1"/>
    <col min="2825" max="3071" width="9.140625" style="2"/>
    <col min="3072" max="3072" width="2.28515625" style="2" customWidth="1"/>
    <col min="3073" max="3073" width="7.7109375" style="2" customWidth="1"/>
    <col min="3074" max="3074" width="52.42578125" style="2" customWidth="1"/>
    <col min="3075" max="3075" width="14.42578125" style="2" customWidth="1"/>
    <col min="3076" max="3076" width="0" style="2" hidden="1" customWidth="1"/>
    <col min="3077" max="3077" width="14.140625" style="2" customWidth="1"/>
    <col min="3078" max="3078" width="15" style="2" customWidth="1"/>
    <col min="3079" max="3079" width="0" style="2" hidden="1" customWidth="1"/>
    <col min="3080" max="3080" width="18.28515625" style="2" customWidth="1"/>
    <col min="3081" max="3327" width="9.140625" style="2"/>
    <col min="3328" max="3328" width="2.28515625" style="2" customWidth="1"/>
    <col min="3329" max="3329" width="7.7109375" style="2" customWidth="1"/>
    <col min="3330" max="3330" width="52.42578125" style="2" customWidth="1"/>
    <col min="3331" max="3331" width="14.42578125" style="2" customWidth="1"/>
    <col min="3332" max="3332" width="0" style="2" hidden="1" customWidth="1"/>
    <col min="3333" max="3333" width="14.140625" style="2" customWidth="1"/>
    <col min="3334" max="3334" width="15" style="2" customWidth="1"/>
    <col min="3335" max="3335" width="0" style="2" hidden="1" customWidth="1"/>
    <col min="3336" max="3336" width="18.28515625" style="2" customWidth="1"/>
    <col min="3337" max="3583" width="9.140625" style="2"/>
    <col min="3584" max="3584" width="2.28515625" style="2" customWidth="1"/>
    <col min="3585" max="3585" width="7.7109375" style="2" customWidth="1"/>
    <col min="3586" max="3586" width="52.42578125" style="2" customWidth="1"/>
    <col min="3587" max="3587" width="14.42578125" style="2" customWidth="1"/>
    <col min="3588" max="3588" width="0" style="2" hidden="1" customWidth="1"/>
    <col min="3589" max="3589" width="14.140625" style="2" customWidth="1"/>
    <col min="3590" max="3590" width="15" style="2" customWidth="1"/>
    <col min="3591" max="3591" width="0" style="2" hidden="1" customWidth="1"/>
    <col min="3592" max="3592" width="18.28515625" style="2" customWidth="1"/>
    <col min="3593" max="3839" width="9.140625" style="2"/>
    <col min="3840" max="3840" width="2.28515625" style="2" customWidth="1"/>
    <col min="3841" max="3841" width="7.7109375" style="2" customWidth="1"/>
    <col min="3842" max="3842" width="52.42578125" style="2" customWidth="1"/>
    <col min="3843" max="3843" width="14.42578125" style="2" customWidth="1"/>
    <col min="3844" max="3844" width="0" style="2" hidden="1" customWidth="1"/>
    <col min="3845" max="3845" width="14.140625" style="2" customWidth="1"/>
    <col min="3846" max="3846" width="15" style="2" customWidth="1"/>
    <col min="3847" max="3847" width="0" style="2" hidden="1" customWidth="1"/>
    <col min="3848" max="3848" width="18.28515625" style="2" customWidth="1"/>
    <col min="3849" max="4095" width="9.140625" style="2"/>
    <col min="4096" max="4096" width="2.28515625" style="2" customWidth="1"/>
    <col min="4097" max="4097" width="7.7109375" style="2" customWidth="1"/>
    <col min="4098" max="4098" width="52.42578125" style="2" customWidth="1"/>
    <col min="4099" max="4099" width="14.42578125" style="2" customWidth="1"/>
    <col min="4100" max="4100" width="0" style="2" hidden="1" customWidth="1"/>
    <col min="4101" max="4101" width="14.140625" style="2" customWidth="1"/>
    <col min="4102" max="4102" width="15" style="2" customWidth="1"/>
    <col min="4103" max="4103" width="0" style="2" hidden="1" customWidth="1"/>
    <col min="4104" max="4104" width="18.28515625" style="2" customWidth="1"/>
    <col min="4105" max="4351" width="9.140625" style="2"/>
    <col min="4352" max="4352" width="2.28515625" style="2" customWidth="1"/>
    <col min="4353" max="4353" width="7.7109375" style="2" customWidth="1"/>
    <col min="4354" max="4354" width="52.42578125" style="2" customWidth="1"/>
    <col min="4355" max="4355" width="14.42578125" style="2" customWidth="1"/>
    <col min="4356" max="4356" width="0" style="2" hidden="1" customWidth="1"/>
    <col min="4357" max="4357" width="14.140625" style="2" customWidth="1"/>
    <col min="4358" max="4358" width="15" style="2" customWidth="1"/>
    <col min="4359" max="4359" width="0" style="2" hidden="1" customWidth="1"/>
    <col min="4360" max="4360" width="18.28515625" style="2" customWidth="1"/>
    <col min="4361" max="4607" width="9.140625" style="2"/>
    <col min="4608" max="4608" width="2.28515625" style="2" customWidth="1"/>
    <col min="4609" max="4609" width="7.7109375" style="2" customWidth="1"/>
    <col min="4610" max="4610" width="52.42578125" style="2" customWidth="1"/>
    <col min="4611" max="4611" width="14.42578125" style="2" customWidth="1"/>
    <col min="4612" max="4612" width="0" style="2" hidden="1" customWidth="1"/>
    <col min="4613" max="4613" width="14.140625" style="2" customWidth="1"/>
    <col min="4614" max="4614" width="15" style="2" customWidth="1"/>
    <col min="4615" max="4615" width="0" style="2" hidden="1" customWidth="1"/>
    <col min="4616" max="4616" width="18.28515625" style="2" customWidth="1"/>
    <col min="4617" max="4863" width="9.140625" style="2"/>
    <col min="4864" max="4864" width="2.28515625" style="2" customWidth="1"/>
    <col min="4865" max="4865" width="7.7109375" style="2" customWidth="1"/>
    <col min="4866" max="4866" width="52.42578125" style="2" customWidth="1"/>
    <col min="4867" max="4867" width="14.42578125" style="2" customWidth="1"/>
    <col min="4868" max="4868" width="0" style="2" hidden="1" customWidth="1"/>
    <col min="4869" max="4869" width="14.140625" style="2" customWidth="1"/>
    <col min="4870" max="4870" width="15" style="2" customWidth="1"/>
    <col min="4871" max="4871" width="0" style="2" hidden="1" customWidth="1"/>
    <col min="4872" max="4872" width="18.28515625" style="2" customWidth="1"/>
    <col min="4873" max="5119" width="9.140625" style="2"/>
    <col min="5120" max="5120" width="2.28515625" style="2" customWidth="1"/>
    <col min="5121" max="5121" width="7.7109375" style="2" customWidth="1"/>
    <col min="5122" max="5122" width="52.42578125" style="2" customWidth="1"/>
    <col min="5123" max="5123" width="14.42578125" style="2" customWidth="1"/>
    <col min="5124" max="5124" width="0" style="2" hidden="1" customWidth="1"/>
    <col min="5125" max="5125" width="14.140625" style="2" customWidth="1"/>
    <col min="5126" max="5126" width="15" style="2" customWidth="1"/>
    <col min="5127" max="5127" width="0" style="2" hidden="1" customWidth="1"/>
    <col min="5128" max="5128" width="18.28515625" style="2" customWidth="1"/>
    <col min="5129" max="5375" width="9.140625" style="2"/>
    <col min="5376" max="5376" width="2.28515625" style="2" customWidth="1"/>
    <col min="5377" max="5377" width="7.7109375" style="2" customWidth="1"/>
    <col min="5378" max="5378" width="52.42578125" style="2" customWidth="1"/>
    <col min="5379" max="5379" width="14.42578125" style="2" customWidth="1"/>
    <col min="5380" max="5380" width="0" style="2" hidden="1" customWidth="1"/>
    <col min="5381" max="5381" width="14.140625" style="2" customWidth="1"/>
    <col min="5382" max="5382" width="15" style="2" customWidth="1"/>
    <col min="5383" max="5383" width="0" style="2" hidden="1" customWidth="1"/>
    <col min="5384" max="5384" width="18.28515625" style="2" customWidth="1"/>
    <col min="5385" max="5631" width="9.140625" style="2"/>
    <col min="5632" max="5632" width="2.28515625" style="2" customWidth="1"/>
    <col min="5633" max="5633" width="7.7109375" style="2" customWidth="1"/>
    <col min="5634" max="5634" width="52.42578125" style="2" customWidth="1"/>
    <col min="5635" max="5635" width="14.42578125" style="2" customWidth="1"/>
    <col min="5636" max="5636" width="0" style="2" hidden="1" customWidth="1"/>
    <col min="5637" max="5637" width="14.140625" style="2" customWidth="1"/>
    <col min="5638" max="5638" width="15" style="2" customWidth="1"/>
    <col min="5639" max="5639" width="0" style="2" hidden="1" customWidth="1"/>
    <col min="5640" max="5640" width="18.28515625" style="2" customWidth="1"/>
    <col min="5641" max="5887" width="9.140625" style="2"/>
    <col min="5888" max="5888" width="2.28515625" style="2" customWidth="1"/>
    <col min="5889" max="5889" width="7.7109375" style="2" customWidth="1"/>
    <col min="5890" max="5890" width="52.42578125" style="2" customWidth="1"/>
    <col min="5891" max="5891" width="14.42578125" style="2" customWidth="1"/>
    <col min="5892" max="5892" width="0" style="2" hidden="1" customWidth="1"/>
    <col min="5893" max="5893" width="14.140625" style="2" customWidth="1"/>
    <col min="5894" max="5894" width="15" style="2" customWidth="1"/>
    <col min="5895" max="5895" width="0" style="2" hidden="1" customWidth="1"/>
    <col min="5896" max="5896" width="18.28515625" style="2" customWidth="1"/>
    <col min="5897" max="6143" width="9.140625" style="2"/>
    <col min="6144" max="6144" width="2.28515625" style="2" customWidth="1"/>
    <col min="6145" max="6145" width="7.7109375" style="2" customWidth="1"/>
    <col min="6146" max="6146" width="52.42578125" style="2" customWidth="1"/>
    <col min="6147" max="6147" width="14.42578125" style="2" customWidth="1"/>
    <col min="6148" max="6148" width="0" style="2" hidden="1" customWidth="1"/>
    <col min="6149" max="6149" width="14.140625" style="2" customWidth="1"/>
    <col min="6150" max="6150" width="15" style="2" customWidth="1"/>
    <col min="6151" max="6151" width="0" style="2" hidden="1" customWidth="1"/>
    <col min="6152" max="6152" width="18.28515625" style="2" customWidth="1"/>
    <col min="6153" max="6399" width="9.140625" style="2"/>
    <col min="6400" max="6400" width="2.28515625" style="2" customWidth="1"/>
    <col min="6401" max="6401" width="7.7109375" style="2" customWidth="1"/>
    <col min="6402" max="6402" width="52.42578125" style="2" customWidth="1"/>
    <col min="6403" max="6403" width="14.42578125" style="2" customWidth="1"/>
    <col min="6404" max="6404" width="0" style="2" hidden="1" customWidth="1"/>
    <col min="6405" max="6405" width="14.140625" style="2" customWidth="1"/>
    <col min="6406" max="6406" width="15" style="2" customWidth="1"/>
    <col min="6407" max="6407" width="0" style="2" hidden="1" customWidth="1"/>
    <col min="6408" max="6408" width="18.28515625" style="2" customWidth="1"/>
    <col min="6409" max="6655" width="9.140625" style="2"/>
    <col min="6656" max="6656" width="2.28515625" style="2" customWidth="1"/>
    <col min="6657" max="6657" width="7.7109375" style="2" customWidth="1"/>
    <col min="6658" max="6658" width="52.42578125" style="2" customWidth="1"/>
    <col min="6659" max="6659" width="14.42578125" style="2" customWidth="1"/>
    <col min="6660" max="6660" width="0" style="2" hidden="1" customWidth="1"/>
    <col min="6661" max="6661" width="14.140625" style="2" customWidth="1"/>
    <col min="6662" max="6662" width="15" style="2" customWidth="1"/>
    <col min="6663" max="6663" width="0" style="2" hidden="1" customWidth="1"/>
    <col min="6664" max="6664" width="18.28515625" style="2" customWidth="1"/>
    <col min="6665" max="6911" width="9.140625" style="2"/>
    <col min="6912" max="6912" width="2.28515625" style="2" customWidth="1"/>
    <col min="6913" max="6913" width="7.7109375" style="2" customWidth="1"/>
    <col min="6914" max="6914" width="52.42578125" style="2" customWidth="1"/>
    <col min="6915" max="6915" width="14.42578125" style="2" customWidth="1"/>
    <col min="6916" max="6916" width="0" style="2" hidden="1" customWidth="1"/>
    <col min="6917" max="6917" width="14.140625" style="2" customWidth="1"/>
    <col min="6918" max="6918" width="15" style="2" customWidth="1"/>
    <col min="6919" max="6919" width="0" style="2" hidden="1" customWidth="1"/>
    <col min="6920" max="6920" width="18.28515625" style="2" customWidth="1"/>
    <col min="6921" max="7167" width="9.140625" style="2"/>
    <col min="7168" max="7168" width="2.28515625" style="2" customWidth="1"/>
    <col min="7169" max="7169" width="7.7109375" style="2" customWidth="1"/>
    <col min="7170" max="7170" width="52.42578125" style="2" customWidth="1"/>
    <col min="7171" max="7171" width="14.42578125" style="2" customWidth="1"/>
    <col min="7172" max="7172" width="0" style="2" hidden="1" customWidth="1"/>
    <col min="7173" max="7173" width="14.140625" style="2" customWidth="1"/>
    <col min="7174" max="7174" width="15" style="2" customWidth="1"/>
    <col min="7175" max="7175" width="0" style="2" hidden="1" customWidth="1"/>
    <col min="7176" max="7176" width="18.28515625" style="2" customWidth="1"/>
    <col min="7177" max="7423" width="9.140625" style="2"/>
    <col min="7424" max="7424" width="2.28515625" style="2" customWidth="1"/>
    <col min="7425" max="7425" width="7.7109375" style="2" customWidth="1"/>
    <col min="7426" max="7426" width="52.42578125" style="2" customWidth="1"/>
    <col min="7427" max="7427" width="14.42578125" style="2" customWidth="1"/>
    <col min="7428" max="7428" width="0" style="2" hidden="1" customWidth="1"/>
    <col min="7429" max="7429" width="14.140625" style="2" customWidth="1"/>
    <col min="7430" max="7430" width="15" style="2" customWidth="1"/>
    <col min="7431" max="7431" width="0" style="2" hidden="1" customWidth="1"/>
    <col min="7432" max="7432" width="18.28515625" style="2" customWidth="1"/>
    <col min="7433" max="7679" width="9.140625" style="2"/>
    <col min="7680" max="7680" width="2.28515625" style="2" customWidth="1"/>
    <col min="7681" max="7681" width="7.7109375" style="2" customWidth="1"/>
    <col min="7682" max="7682" width="52.42578125" style="2" customWidth="1"/>
    <col min="7683" max="7683" width="14.42578125" style="2" customWidth="1"/>
    <col min="7684" max="7684" width="0" style="2" hidden="1" customWidth="1"/>
    <col min="7685" max="7685" width="14.140625" style="2" customWidth="1"/>
    <col min="7686" max="7686" width="15" style="2" customWidth="1"/>
    <col min="7687" max="7687" width="0" style="2" hidden="1" customWidth="1"/>
    <col min="7688" max="7688" width="18.28515625" style="2" customWidth="1"/>
    <col min="7689" max="7935" width="9.140625" style="2"/>
    <col min="7936" max="7936" width="2.28515625" style="2" customWidth="1"/>
    <col min="7937" max="7937" width="7.7109375" style="2" customWidth="1"/>
    <col min="7938" max="7938" width="52.42578125" style="2" customWidth="1"/>
    <col min="7939" max="7939" width="14.42578125" style="2" customWidth="1"/>
    <col min="7940" max="7940" width="0" style="2" hidden="1" customWidth="1"/>
    <col min="7941" max="7941" width="14.140625" style="2" customWidth="1"/>
    <col min="7942" max="7942" width="15" style="2" customWidth="1"/>
    <col min="7943" max="7943" width="0" style="2" hidden="1" customWidth="1"/>
    <col min="7944" max="7944" width="18.28515625" style="2" customWidth="1"/>
    <col min="7945" max="8191" width="9.140625" style="2"/>
    <col min="8192" max="8192" width="2.28515625" style="2" customWidth="1"/>
    <col min="8193" max="8193" width="7.7109375" style="2" customWidth="1"/>
    <col min="8194" max="8194" width="52.42578125" style="2" customWidth="1"/>
    <col min="8195" max="8195" width="14.42578125" style="2" customWidth="1"/>
    <col min="8196" max="8196" width="0" style="2" hidden="1" customWidth="1"/>
    <col min="8197" max="8197" width="14.140625" style="2" customWidth="1"/>
    <col min="8198" max="8198" width="15" style="2" customWidth="1"/>
    <col min="8199" max="8199" width="0" style="2" hidden="1" customWidth="1"/>
    <col min="8200" max="8200" width="18.28515625" style="2" customWidth="1"/>
    <col min="8201" max="8447" width="9.140625" style="2"/>
    <col min="8448" max="8448" width="2.28515625" style="2" customWidth="1"/>
    <col min="8449" max="8449" width="7.7109375" style="2" customWidth="1"/>
    <col min="8450" max="8450" width="52.42578125" style="2" customWidth="1"/>
    <col min="8451" max="8451" width="14.42578125" style="2" customWidth="1"/>
    <col min="8452" max="8452" width="0" style="2" hidden="1" customWidth="1"/>
    <col min="8453" max="8453" width="14.140625" style="2" customWidth="1"/>
    <col min="8454" max="8454" width="15" style="2" customWidth="1"/>
    <col min="8455" max="8455" width="0" style="2" hidden="1" customWidth="1"/>
    <col min="8456" max="8456" width="18.28515625" style="2" customWidth="1"/>
    <col min="8457" max="8703" width="9.140625" style="2"/>
    <col min="8704" max="8704" width="2.28515625" style="2" customWidth="1"/>
    <col min="8705" max="8705" width="7.7109375" style="2" customWidth="1"/>
    <col min="8706" max="8706" width="52.42578125" style="2" customWidth="1"/>
    <col min="8707" max="8707" width="14.42578125" style="2" customWidth="1"/>
    <col min="8708" max="8708" width="0" style="2" hidden="1" customWidth="1"/>
    <col min="8709" max="8709" width="14.140625" style="2" customWidth="1"/>
    <col min="8710" max="8710" width="15" style="2" customWidth="1"/>
    <col min="8711" max="8711" width="0" style="2" hidden="1" customWidth="1"/>
    <col min="8712" max="8712" width="18.28515625" style="2" customWidth="1"/>
    <col min="8713" max="8959" width="9.140625" style="2"/>
    <col min="8960" max="8960" width="2.28515625" style="2" customWidth="1"/>
    <col min="8961" max="8961" width="7.7109375" style="2" customWidth="1"/>
    <col min="8962" max="8962" width="52.42578125" style="2" customWidth="1"/>
    <col min="8963" max="8963" width="14.42578125" style="2" customWidth="1"/>
    <col min="8964" max="8964" width="0" style="2" hidden="1" customWidth="1"/>
    <col min="8965" max="8965" width="14.140625" style="2" customWidth="1"/>
    <col min="8966" max="8966" width="15" style="2" customWidth="1"/>
    <col min="8967" max="8967" width="0" style="2" hidden="1" customWidth="1"/>
    <col min="8968" max="8968" width="18.28515625" style="2" customWidth="1"/>
    <col min="8969" max="9215" width="9.140625" style="2"/>
    <col min="9216" max="9216" width="2.28515625" style="2" customWidth="1"/>
    <col min="9217" max="9217" width="7.7109375" style="2" customWidth="1"/>
    <col min="9218" max="9218" width="52.42578125" style="2" customWidth="1"/>
    <col min="9219" max="9219" width="14.42578125" style="2" customWidth="1"/>
    <col min="9220" max="9220" width="0" style="2" hidden="1" customWidth="1"/>
    <col min="9221" max="9221" width="14.140625" style="2" customWidth="1"/>
    <col min="9222" max="9222" width="15" style="2" customWidth="1"/>
    <col min="9223" max="9223" width="0" style="2" hidden="1" customWidth="1"/>
    <col min="9224" max="9224" width="18.28515625" style="2" customWidth="1"/>
    <col min="9225" max="9471" width="9.140625" style="2"/>
    <col min="9472" max="9472" width="2.28515625" style="2" customWidth="1"/>
    <col min="9473" max="9473" width="7.7109375" style="2" customWidth="1"/>
    <col min="9474" max="9474" width="52.42578125" style="2" customWidth="1"/>
    <col min="9475" max="9475" width="14.42578125" style="2" customWidth="1"/>
    <col min="9476" max="9476" width="0" style="2" hidden="1" customWidth="1"/>
    <col min="9477" max="9477" width="14.140625" style="2" customWidth="1"/>
    <col min="9478" max="9478" width="15" style="2" customWidth="1"/>
    <col min="9479" max="9479" width="0" style="2" hidden="1" customWidth="1"/>
    <col min="9480" max="9480" width="18.28515625" style="2" customWidth="1"/>
    <col min="9481" max="9727" width="9.140625" style="2"/>
    <col min="9728" max="9728" width="2.28515625" style="2" customWidth="1"/>
    <col min="9729" max="9729" width="7.7109375" style="2" customWidth="1"/>
    <col min="9730" max="9730" width="52.42578125" style="2" customWidth="1"/>
    <col min="9731" max="9731" width="14.42578125" style="2" customWidth="1"/>
    <col min="9732" max="9732" width="0" style="2" hidden="1" customWidth="1"/>
    <col min="9733" max="9733" width="14.140625" style="2" customWidth="1"/>
    <col min="9734" max="9734" width="15" style="2" customWidth="1"/>
    <col min="9735" max="9735" width="0" style="2" hidden="1" customWidth="1"/>
    <col min="9736" max="9736" width="18.28515625" style="2" customWidth="1"/>
    <col min="9737" max="9983" width="9.140625" style="2"/>
    <col min="9984" max="9984" width="2.28515625" style="2" customWidth="1"/>
    <col min="9985" max="9985" width="7.7109375" style="2" customWidth="1"/>
    <col min="9986" max="9986" width="52.42578125" style="2" customWidth="1"/>
    <col min="9987" max="9987" width="14.42578125" style="2" customWidth="1"/>
    <col min="9988" max="9988" width="0" style="2" hidden="1" customWidth="1"/>
    <col min="9989" max="9989" width="14.140625" style="2" customWidth="1"/>
    <col min="9990" max="9990" width="15" style="2" customWidth="1"/>
    <col min="9991" max="9991" width="0" style="2" hidden="1" customWidth="1"/>
    <col min="9992" max="9992" width="18.28515625" style="2" customWidth="1"/>
    <col min="9993" max="10239" width="9.140625" style="2"/>
    <col min="10240" max="10240" width="2.28515625" style="2" customWidth="1"/>
    <col min="10241" max="10241" width="7.7109375" style="2" customWidth="1"/>
    <col min="10242" max="10242" width="52.42578125" style="2" customWidth="1"/>
    <col min="10243" max="10243" width="14.42578125" style="2" customWidth="1"/>
    <col min="10244" max="10244" width="0" style="2" hidden="1" customWidth="1"/>
    <col min="10245" max="10245" width="14.140625" style="2" customWidth="1"/>
    <col min="10246" max="10246" width="15" style="2" customWidth="1"/>
    <col min="10247" max="10247" width="0" style="2" hidden="1" customWidth="1"/>
    <col min="10248" max="10248" width="18.28515625" style="2" customWidth="1"/>
    <col min="10249" max="10495" width="9.140625" style="2"/>
    <col min="10496" max="10496" width="2.28515625" style="2" customWidth="1"/>
    <col min="10497" max="10497" width="7.7109375" style="2" customWidth="1"/>
    <col min="10498" max="10498" width="52.42578125" style="2" customWidth="1"/>
    <col min="10499" max="10499" width="14.42578125" style="2" customWidth="1"/>
    <col min="10500" max="10500" width="0" style="2" hidden="1" customWidth="1"/>
    <col min="10501" max="10501" width="14.140625" style="2" customWidth="1"/>
    <col min="10502" max="10502" width="15" style="2" customWidth="1"/>
    <col min="10503" max="10503" width="0" style="2" hidden="1" customWidth="1"/>
    <col min="10504" max="10504" width="18.28515625" style="2" customWidth="1"/>
    <col min="10505" max="10751" width="9.140625" style="2"/>
    <col min="10752" max="10752" width="2.28515625" style="2" customWidth="1"/>
    <col min="10753" max="10753" width="7.7109375" style="2" customWidth="1"/>
    <col min="10754" max="10754" width="52.42578125" style="2" customWidth="1"/>
    <col min="10755" max="10755" width="14.42578125" style="2" customWidth="1"/>
    <col min="10756" max="10756" width="0" style="2" hidden="1" customWidth="1"/>
    <col min="10757" max="10757" width="14.140625" style="2" customWidth="1"/>
    <col min="10758" max="10758" width="15" style="2" customWidth="1"/>
    <col min="10759" max="10759" width="0" style="2" hidden="1" customWidth="1"/>
    <col min="10760" max="10760" width="18.28515625" style="2" customWidth="1"/>
    <col min="10761" max="11007" width="9.140625" style="2"/>
    <col min="11008" max="11008" width="2.28515625" style="2" customWidth="1"/>
    <col min="11009" max="11009" width="7.7109375" style="2" customWidth="1"/>
    <col min="11010" max="11010" width="52.42578125" style="2" customWidth="1"/>
    <col min="11011" max="11011" width="14.42578125" style="2" customWidth="1"/>
    <col min="11012" max="11012" width="0" style="2" hidden="1" customWidth="1"/>
    <col min="11013" max="11013" width="14.140625" style="2" customWidth="1"/>
    <col min="11014" max="11014" width="15" style="2" customWidth="1"/>
    <col min="11015" max="11015" width="0" style="2" hidden="1" customWidth="1"/>
    <col min="11016" max="11016" width="18.28515625" style="2" customWidth="1"/>
    <col min="11017" max="11263" width="9.140625" style="2"/>
    <col min="11264" max="11264" width="2.28515625" style="2" customWidth="1"/>
    <col min="11265" max="11265" width="7.7109375" style="2" customWidth="1"/>
    <col min="11266" max="11266" width="52.42578125" style="2" customWidth="1"/>
    <col min="11267" max="11267" width="14.42578125" style="2" customWidth="1"/>
    <col min="11268" max="11268" width="0" style="2" hidden="1" customWidth="1"/>
    <col min="11269" max="11269" width="14.140625" style="2" customWidth="1"/>
    <col min="11270" max="11270" width="15" style="2" customWidth="1"/>
    <col min="11271" max="11271" width="0" style="2" hidden="1" customWidth="1"/>
    <col min="11272" max="11272" width="18.28515625" style="2" customWidth="1"/>
    <col min="11273" max="11519" width="9.140625" style="2"/>
    <col min="11520" max="11520" width="2.28515625" style="2" customWidth="1"/>
    <col min="11521" max="11521" width="7.7109375" style="2" customWidth="1"/>
    <col min="11522" max="11522" width="52.42578125" style="2" customWidth="1"/>
    <col min="11523" max="11523" width="14.42578125" style="2" customWidth="1"/>
    <col min="11524" max="11524" width="0" style="2" hidden="1" customWidth="1"/>
    <col min="11525" max="11525" width="14.140625" style="2" customWidth="1"/>
    <col min="11526" max="11526" width="15" style="2" customWidth="1"/>
    <col min="11527" max="11527" width="0" style="2" hidden="1" customWidth="1"/>
    <col min="11528" max="11528" width="18.28515625" style="2" customWidth="1"/>
    <col min="11529" max="11775" width="9.140625" style="2"/>
    <col min="11776" max="11776" width="2.28515625" style="2" customWidth="1"/>
    <col min="11777" max="11777" width="7.7109375" style="2" customWidth="1"/>
    <col min="11778" max="11778" width="52.42578125" style="2" customWidth="1"/>
    <col min="11779" max="11779" width="14.42578125" style="2" customWidth="1"/>
    <col min="11780" max="11780" width="0" style="2" hidden="1" customWidth="1"/>
    <col min="11781" max="11781" width="14.140625" style="2" customWidth="1"/>
    <col min="11782" max="11782" width="15" style="2" customWidth="1"/>
    <col min="11783" max="11783" width="0" style="2" hidden="1" customWidth="1"/>
    <col min="11784" max="11784" width="18.28515625" style="2" customWidth="1"/>
    <col min="11785" max="12031" width="9.140625" style="2"/>
    <col min="12032" max="12032" width="2.28515625" style="2" customWidth="1"/>
    <col min="12033" max="12033" width="7.7109375" style="2" customWidth="1"/>
    <col min="12034" max="12034" width="52.42578125" style="2" customWidth="1"/>
    <col min="12035" max="12035" width="14.42578125" style="2" customWidth="1"/>
    <col min="12036" max="12036" width="0" style="2" hidden="1" customWidth="1"/>
    <col min="12037" max="12037" width="14.140625" style="2" customWidth="1"/>
    <col min="12038" max="12038" width="15" style="2" customWidth="1"/>
    <col min="12039" max="12039" width="0" style="2" hidden="1" customWidth="1"/>
    <col min="12040" max="12040" width="18.28515625" style="2" customWidth="1"/>
    <col min="12041" max="12287" width="9.140625" style="2"/>
    <col min="12288" max="12288" width="2.28515625" style="2" customWidth="1"/>
    <col min="12289" max="12289" width="7.7109375" style="2" customWidth="1"/>
    <col min="12290" max="12290" width="52.42578125" style="2" customWidth="1"/>
    <col min="12291" max="12291" width="14.42578125" style="2" customWidth="1"/>
    <col min="12292" max="12292" width="0" style="2" hidden="1" customWidth="1"/>
    <col min="12293" max="12293" width="14.140625" style="2" customWidth="1"/>
    <col min="12294" max="12294" width="15" style="2" customWidth="1"/>
    <col min="12295" max="12295" width="0" style="2" hidden="1" customWidth="1"/>
    <col min="12296" max="12296" width="18.28515625" style="2" customWidth="1"/>
    <col min="12297" max="12543" width="9.140625" style="2"/>
    <col min="12544" max="12544" width="2.28515625" style="2" customWidth="1"/>
    <col min="12545" max="12545" width="7.7109375" style="2" customWidth="1"/>
    <col min="12546" max="12546" width="52.42578125" style="2" customWidth="1"/>
    <col min="12547" max="12547" width="14.42578125" style="2" customWidth="1"/>
    <col min="12548" max="12548" width="0" style="2" hidden="1" customWidth="1"/>
    <col min="12549" max="12549" width="14.140625" style="2" customWidth="1"/>
    <col min="12550" max="12550" width="15" style="2" customWidth="1"/>
    <col min="12551" max="12551" width="0" style="2" hidden="1" customWidth="1"/>
    <col min="12552" max="12552" width="18.28515625" style="2" customWidth="1"/>
    <col min="12553" max="12799" width="9.140625" style="2"/>
    <col min="12800" max="12800" width="2.28515625" style="2" customWidth="1"/>
    <col min="12801" max="12801" width="7.7109375" style="2" customWidth="1"/>
    <col min="12802" max="12802" width="52.42578125" style="2" customWidth="1"/>
    <col min="12803" max="12803" width="14.42578125" style="2" customWidth="1"/>
    <col min="12804" max="12804" width="0" style="2" hidden="1" customWidth="1"/>
    <col min="12805" max="12805" width="14.140625" style="2" customWidth="1"/>
    <col min="12806" max="12806" width="15" style="2" customWidth="1"/>
    <col min="12807" max="12807" width="0" style="2" hidden="1" customWidth="1"/>
    <col min="12808" max="12808" width="18.28515625" style="2" customWidth="1"/>
    <col min="12809" max="13055" width="9.140625" style="2"/>
    <col min="13056" max="13056" width="2.28515625" style="2" customWidth="1"/>
    <col min="13057" max="13057" width="7.7109375" style="2" customWidth="1"/>
    <col min="13058" max="13058" width="52.42578125" style="2" customWidth="1"/>
    <col min="13059" max="13059" width="14.42578125" style="2" customWidth="1"/>
    <col min="13060" max="13060" width="0" style="2" hidden="1" customWidth="1"/>
    <col min="13061" max="13061" width="14.140625" style="2" customWidth="1"/>
    <col min="13062" max="13062" width="15" style="2" customWidth="1"/>
    <col min="13063" max="13063" width="0" style="2" hidden="1" customWidth="1"/>
    <col min="13064" max="13064" width="18.28515625" style="2" customWidth="1"/>
    <col min="13065" max="13311" width="9.140625" style="2"/>
    <col min="13312" max="13312" width="2.28515625" style="2" customWidth="1"/>
    <col min="13313" max="13313" width="7.7109375" style="2" customWidth="1"/>
    <col min="13314" max="13314" width="52.42578125" style="2" customWidth="1"/>
    <col min="13315" max="13315" width="14.42578125" style="2" customWidth="1"/>
    <col min="13316" max="13316" width="0" style="2" hidden="1" customWidth="1"/>
    <col min="13317" max="13317" width="14.140625" style="2" customWidth="1"/>
    <col min="13318" max="13318" width="15" style="2" customWidth="1"/>
    <col min="13319" max="13319" width="0" style="2" hidden="1" customWidth="1"/>
    <col min="13320" max="13320" width="18.28515625" style="2" customWidth="1"/>
    <col min="13321" max="13567" width="9.140625" style="2"/>
    <col min="13568" max="13568" width="2.28515625" style="2" customWidth="1"/>
    <col min="13569" max="13569" width="7.7109375" style="2" customWidth="1"/>
    <col min="13570" max="13570" width="52.42578125" style="2" customWidth="1"/>
    <col min="13571" max="13571" width="14.42578125" style="2" customWidth="1"/>
    <col min="13572" max="13572" width="0" style="2" hidden="1" customWidth="1"/>
    <col min="13573" max="13573" width="14.140625" style="2" customWidth="1"/>
    <col min="13574" max="13574" width="15" style="2" customWidth="1"/>
    <col min="13575" max="13575" width="0" style="2" hidden="1" customWidth="1"/>
    <col min="13576" max="13576" width="18.28515625" style="2" customWidth="1"/>
    <col min="13577" max="13823" width="9.140625" style="2"/>
    <col min="13824" max="13824" width="2.28515625" style="2" customWidth="1"/>
    <col min="13825" max="13825" width="7.7109375" style="2" customWidth="1"/>
    <col min="13826" max="13826" width="52.42578125" style="2" customWidth="1"/>
    <col min="13827" max="13827" width="14.42578125" style="2" customWidth="1"/>
    <col min="13828" max="13828" width="0" style="2" hidden="1" customWidth="1"/>
    <col min="13829" max="13829" width="14.140625" style="2" customWidth="1"/>
    <col min="13830" max="13830" width="15" style="2" customWidth="1"/>
    <col min="13831" max="13831" width="0" style="2" hidden="1" customWidth="1"/>
    <col min="13832" max="13832" width="18.28515625" style="2" customWidth="1"/>
    <col min="13833" max="14079" width="9.140625" style="2"/>
    <col min="14080" max="14080" width="2.28515625" style="2" customWidth="1"/>
    <col min="14081" max="14081" width="7.7109375" style="2" customWidth="1"/>
    <col min="14082" max="14082" width="52.42578125" style="2" customWidth="1"/>
    <col min="14083" max="14083" width="14.42578125" style="2" customWidth="1"/>
    <col min="14084" max="14084" width="0" style="2" hidden="1" customWidth="1"/>
    <col min="14085" max="14085" width="14.140625" style="2" customWidth="1"/>
    <col min="14086" max="14086" width="15" style="2" customWidth="1"/>
    <col min="14087" max="14087" width="0" style="2" hidden="1" customWidth="1"/>
    <col min="14088" max="14088" width="18.28515625" style="2" customWidth="1"/>
    <col min="14089" max="14335" width="9.140625" style="2"/>
    <col min="14336" max="14336" width="2.28515625" style="2" customWidth="1"/>
    <col min="14337" max="14337" width="7.7109375" style="2" customWidth="1"/>
    <col min="14338" max="14338" width="52.42578125" style="2" customWidth="1"/>
    <col min="14339" max="14339" width="14.42578125" style="2" customWidth="1"/>
    <col min="14340" max="14340" width="0" style="2" hidden="1" customWidth="1"/>
    <col min="14341" max="14341" width="14.140625" style="2" customWidth="1"/>
    <col min="14342" max="14342" width="15" style="2" customWidth="1"/>
    <col min="14343" max="14343" width="0" style="2" hidden="1" customWidth="1"/>
    <col min="14344" max="14344" width="18.28515625" style="2" customWidth="1"/>
    <col min="14345" max="14591" width="9.140625" style="2"/>
    <col min="14592" max="14592" width="2.28515625" style="2" customWidth="1"/>
    <col min="14593" max="14593" width="7.7109375" style="2" customWidth="1"/>
    <col min="14594" max="14594" width="52.42578125" style="2" customWidth="1"/>
    <col min="14595" max="14595" width="14.42578125" style="2" customWidth="1"/>
    <col min="14596" max="14596" width="0" style="2" hidden="1" customWidth="1"/>
    <col min="14597" max="14597" width="14.140625" style="2" customWidth="1"/>
    <col min="14598" max="14598" width="15" style="2" customWidth="1"/>
    <col min="14599" max="14599" width="0" style="2" hidden="1" customWidth="1"/>
    <col min="14600" max="14600" width="18.28515625" style="2" customWidth="1"/>
    <col min="14601" max="14847" width="9.140625" style="2"/>
    <col min="14848" max="14848" width="2.28515625" style="2" customWidth="1"/>
    <col min="14849" max="14849" width="7.7109375" style="2" customWidth="1"/>
    <col min="14850" max="14850" width="52.42578125" style="2" customWidth="1"/>
    <col min="14851" max="14851" width="14.42578125" style="2" customWidth="1"/>
    <col min="14852" max="14852" width="0" style="2" hidden="1" customWidth="1"/>
    <col min="14853" max="14853" width="14.140625" style="2" customWidth="1"/>
    <col min="14854" max="14854" width="15" style="2" customWidth="1"/>
    <col min="14855" max="14855" width="0" style="2" hidden="1" customWidth="1"/>
    <col min="14856" max="14856" width="18.28515625" style="2" customWidth="1"/>
    <col min="14857" max="15103" width="9.140625" style="2"/>
    <col min="15104" max="15104" width="2.28515625" style="2" customWidth="1"/>
    <col min="15105" max="15105" width="7.7109375" style="2" customWidth="1"/>
    <col min="15106" max="15106" width="52.42578125" style="2" customWidth="1"/>
    <col min="15107" max="15107" width="14.42578125" style="2" customWidth="1"/>
    <col min="15108" max="15108" width="0" style="2" hidden="1" customWidth="1"/>
    <col min="15109" max="15109" width="14.140625" style="2" customWidth="1"/>
    <col min="15110" max="15110" width="15" style="2" customWidth="1"/>
    <col min="15111" max="15111" width="0" style="2" hidden="1" customWidth="1"/>
    <col min="15112" max="15112" width="18.28515625" style="2" customWidth="1"/>
    <col min="15113" max="15359" width="9.140625" style="2"/>
    <col min="15360" max="15360" width="2.28515625" style="2" customWidth="1"/>
    <col min="15361" max="15361" width="7.7109375" style="2" customWidth="1"/>
    <col min="15362" max="15362" width="52.42578125" style="2" customWidth="1"/>
    <col min="15363" max="15363" width="14.42578125" style="2" customWidth="1"/>
    <col min="15364" max="15364" width="0" style="2" hidden="1" customWidth="1"/>
    <col min="15365" max="15365" width="14.140625" style="2" customWidth="1"/>
    <col min="15366" max="15366" width="15" style="2" customWidth="1"/>
    <col min="15367" max="15367" width="0" style="2" hidden="1" customWidth="1"/>
    <col min="15368" max="15368" width="18.28515625" style="2" customWidth="1"/>
    <col min="15369" max="15615" width="9.140625" style="2"/>
    <col min="15616" max="15616" width="2.28515625" style="2" customWidth="1"/>
    <col min="15617" max="15617" width="7.7109375" style="2" customWidth="1"/>
    <col min="15618" max="15618" width="52.42578125" style="2" customWidth="1"/>
    <col min="15619" max="15619" width="14.42578125" style="2" customWidth="1"/>
    <col min="15620" max="15620" width="0" style="2" hidden="1" customWidth="1"/>
    <col min="15621" max="15621" width="14.140625" style="2" customWidth="1"/>
    <col min="15622" max="15622" width="15" style="2" customWidth="1"/>
    <col min="15623" max="15623" width="0" style="2" hidden="1" customWidth="1"/>
    <col min="15624" max="15624" width="18.28515625" style="2" customWidth="1"/>
    <col min="15625" max="15871" width="9.140625" style="2"/>
    <col min="15872" max="15872" width="2.28515625" style="2" customWidth="1"/>
    <col min="15873" max="15873" width="7.7109375" style="2" customWidth="1"/>
    <col min="15874" max="15874" width="52.42578125" style="2" customWidth="1"/>
    <col min="15875" max="15875" width="14.42578125" style="2" customWidth="1"/>
    <col min="15876" max="15876" width="0" style="2" hidden="1" customWidth="1"/>
    <col min="15877" max="15877" width="14.140625" style="2" customWidth="1"/>
    <col min="15878" max="15878" width="15" style="2" customWidth="1"/>
    <col min="15879" max="15879" width="0" style="2" hidden="1" customWidth="1"/>
    <col min="15880" max="15880" width="18.28515625" style="2" customWidth="1"/>
    <col min="15881" max="16127" width="9.140625" style="2"/>
    <col min="16128" max="16128" width="2.28515625" style="2" customWidth="1"/>
    <col min="16129" max="16129" width="7.7109375" style="2" customWidth="1"/>
    <col min="16130" max="16130" width="52.42578125" style="2" customWidth="1"/>
    <col min="16131" max="16131" width="14.42578125" style="2" customWidth="1"/>
    <col min="16132" max="16132" width="0" style="2" hidden="1" customWidth="1"/>
    <col min="16133" max="16133" width="14.140625" style="2" customWidth="1"/>
    <col min="16134" max="16134" width="15" style="2" customWidth="1"/>
    <col min="16135" max="16135" width="0" style="2" hidden="1" customWidth="1"/>
    <col min="16136" max="16136" width="18.28515625" style="2" customWidth="1"/>
    <col min="16137" max="16384" width="9.140625" style="2"/>
  </cols>
  <sheetData>
    <row r="1" spans="2:9" x14ac:dyDescent="0.25">
      <c r="B1" s="1"/>
      <c r="D1" s="3"/>
      <c r="E1" s="3"/>
      <c r="F1" s="3" t="s">
        <v>50</v>
      </c>
      <c r="G1" s="26">
        <f>[1]Date_intrare!$C$8</f>
        <v>0.19</v>
      </c>
      <c r="H1" s="4">
        <v>0.19</v>
      </c>
    </row>
    <row r="2" spans="2:9" x14ac:dyDescent="0.25">
      <c r="B2" s="250"/>
      <c r="C2" s="250"/>
      <c r="D2" s="250"/>
      <c r="E2" s="250"/>
      <c r="F2" s="250"/>
      <c r="G2" s="250"/>
    </row>
    <row r="3" spans="2:9" x14ac:dyDescent="0.25">
      <c r="B3" s="251" t="s">
        <v>43</v>
      </c>
      <c r="C3" s="251"/>
      <c r="D3" s="251"/>
      <c r="E3" s="251"/>
      <c r="F3" s="251"/>
      <c r="G3" s="251"/>
    </row>
    <row r="4" spans="2:9" x14ac:dyDescent="0.25">
      <c r="B4" s="252" t="s">
        <v>0</v>
      </c>
      <c r="C4" s="252"/>
      <c r="D4" s="252"/>
      <c r="E4" s="252"/>
      <c r="F4" s="252"/>
      <c r="G4" s="252"/>
    </row>
    <row r="5" spans="2:9" ht="29.25" customHeight="1" x14ac:dyDescent="0.25">
      <c r="B5" s="253" t="s">
        <v>53</v>
      </c>
      <c r="C5" s="253"/>
      <c r="D5" s="253"/>
      <c r="E5" s="253"/>
      <c r="F5" s="253"/>
      <c r="G5" s="253"/>
    </row>
    <row r="6" spans="2:9" ht="15.75" hidden="1" customHeight="1" x14ac:dyDescent="0.25">
      <c r="B6" s="254" t="str">
        <f>[1]Date_intrare!$C$5</f>
        <v>in mii LEI/mii EURO la cursul 4,50 lei / euro din data de  09.11.2016 al BCE</v>
      </c>
      <c r="C6" s="254"/>
      <c r="D6" s="254"/>
      <c r="E6" s="254"/>
      <c r="F6" s="254"/>
      <c r="G6" s="254"/>
    </row>
    <row r="7" spans="2:9" ht="11.25" customHeight="1" x14ac:dyDescent="0.25">
      <c r="B7" s="5"/>
      <c r="C7" s="5"/>
      <c r="D7" s="5"/>
      <c r="E7" s="5"/>
      <c r="F7" s="5"/>
      <c r="G7" s="5"/>
    </row>
    <row r="8" spans="2:9" ht="28.5" customHeight="1" x14ac:dyDescent="0.25">
      <c r="B8" s="255" t="s">
        <v>1</v>
      </c>
      <c r="C8" s="255" t="s">
        <v>2</v>
      </c>
      <c r="D8" s="256" t="s">
        <v>3</v>
      </c>
      <c r="E8" s="256" t="s">
        <v>4</v>
      </c>
      <c r="F8" s="6" t="s">
        <v>5</v>
      </c>
      <c r="G8" s="257" t="s">
        <v>46</v>
      </c>
    </row>
    <row r="9" spans="2:9" ht="16.5" customHeight="1" x14ac:dyDescent="0.25">
      <c r="B9" s="255"/>
      <c r="C9" s="255"/>
      <c r="D9" s="256"/>
      <c r="E9" s="256"/>
      <c r="F9" s="31"/>
      <c r="G9" s="258"/>
      <c r="I9" s="7"/>
    </row>
    <row r="10" spans="2:9" ht="18.75" customHeight="1" x14ac:dyDescent="0.25">
      <c r="B10" s="255"/>
      <c r="C10" s="255"/>
      <c r="D10" s="6" t="s">
        <v>6</v>
      </c>
      <c r="E10" s="6" t="s">
        <v>6</v>
      </c>
      <c r="F10" s="6" t="s">
        <v>6</v>
      </c>
      <c r="G10" s="6"/>
    </row>
    <row r="11" spans="2:9" hidden="1" x14ac:dyDescent="0.25"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>
        <v>7</v>
      </c>
    </row>
    <row r="12" spans="2:9" ht="15.75" customHeight="1" x14ac:dyDescent="0.25">
      <c r="B12" s="222" t="s">
        <v>7</v>
      </c>
      <c r="C12" s="223"/>
      <c r="D12" s="223"/>
      <c r="E12" s="223"/>
      <c r="F12" s="224"/>
      <c r="G12" s="9"/>
      <c r="H12" s="10"/>
    </row>
    <row r="13" spans="2:9" ht="17.100000000000001" customHeight="1" x14ac:dyDescent="0.25">
      <c r="B13" s="11" t="s">
        <v>8</v>
      </c>
      <c r="C13" s="12" t="s">
        <v>9</v>
      </c>
      <c r="D13" s="13">
        <v>0</v>
      </c>
      <c r="E13" s="13">
        <f t="shared" ref="E13:E30" si="0">D13*$H$1</f>
        <v>0</v>
      </c>
      <c r="F13" s="13">
        <f t="shared" ref="F13:F32" si="1">D13+E13</f>
        <v>0</v>
      </c>
      <c r="G13" s="13">
        <v>0</v>
      </c>
    </row>
    <row r="14" spans="2:9" ht="17.100000000000001" customHeight="1" x14ac:dyDescent="0.25">
      <c r="B14" s="225"/>
      <c r="C14" s="12" t="s">
        <v>10</v>
      </c>
      <c r="D14" s="13">
        <f>5000+5000</f>
        <v>10000</v>
      </c>
      <c r="E14" s="13">
        <f t="shared" si="0"/>
        <v>1900</v>
      </c>
      <c r="F14" s="13">
        <f t="shared" si="1"/>
        <v>11900</v>
      </c>
      <c r="G14" s="13" t="e">
        <f>ROUND(F14/#REF!,3)</f>
        <v>#REF!</v>
      </c>
      <c r="H14" s="2" t="s">
        <v>11</v>
      </c>
    </row>
    <row r="15" spans="2:9" ht="23.25" customHeight="1" x14ac:dyDescent="0.25">
      <c r="B15" s="226"/>
      <c r="C15" s="12" t="s">
        <v>12</v>
      </c>
      <c r="D15" s="13">
        <v>0</v>
      </c>
      <c r="E15" s="13">
        <f t="shared" si="0"/>
        <v>0</v>
      </c>
      <c r="F15" s="13">
        <f t="shared" si="1"/>
        <v>0</v>
      </c>
      <c r="G15" s="13" t="e">
        <f>ROUND(F15/#REF!,3)</f>
        <v>#REF!</v>
      </c>
    </row>
    <row r="16" spans="2:9" ht="17.100000000000001" customHeight="1" x14ac:dyDescent="0.25">
      <c r="B16" s="227"/>
      <c r="C16" s="12" t="s">
        <v>13</v>
      </c>
      <c r="D16" s="13">
        <v>0</v>
      </c>
      <c r="E16" s="13">
        <f t="shared" si="0"/>
        <v>0</v>
      </c>
      <c r="F16" s="13">
        <f t="shared" si="1"/>
        <v>0</v>
      </c>
      <c r="G16" s="13" t="e">
        <f>ROUND(F16/#REF!,3)</f>
        <v>#REF!</v>
      </c>
    </row>
    <row r="17" spans="2:9" ht="39.75" customHeight="1" x14ac:dyDescent="0.25">
      <c r="B17" s="11" t="s">
        <v>14</v>
      </c>
      <c r="C17" s="12" t="s">
        <v>15</v>
      </c>
      <c r="D17" s="13">
        <v>0</v>
      </c>
      <c r="E17" s="13">
        <f t="shared" si="0"/>
        <v>0</v>
      </c>
      <c r="F17" s="13">
        <f t="shared" si="1"/>
        <v>0</v>
      </c>
      <c r="G17" s="13" t="e">
        <f>ROUND(F17/#REF!,3)</f>
        <v>#REF!</v>
      </c>
    </row>
    <row r="18" spans="2:9" ht="17.100000000000001" customHeight="1" x14ac:dyDescent="0.25">
      <c r="B18" s="11" t="s">
        <v>16</v>
      </c>
      <c r="C18" s="12" t="s">
        <v>17</v>
      </c>
      <c r="D18" s="13">
        <v>0</v>
      </c>
      <c r="E18" s="13">
        <f t="shared" si="0"/>
        <v>0</v>
      </c>
      <c r="F18" s="13">
        <f t="shared" si="1"/>
        <v>0</v>
      </c>
      <c r="G18" s="13" t="e">
        <f>ROUND(F18/#REF!,3)</f>
        <v>#REF!</v>
      </c>
    </row>
    <row r="19" spans="2:9" ht="31.5" customHeight="1" x14ac:dyDescent="0.25">
      <c r="B19" s="11" t="s">
        <v>18</v>
      </c>
      <c r="C19" s="12" t="s">
        <v>19</v>
      </c>
      <c r="D19" s="13">
        <v>0</v>
      </c>
      <c r="E19" s="13">
        <f t="shared" si="0"/>
        <v>0</v>
      </c>
      <c r="F19" s="13">
        <f t="shared" si="1"/>
        <v>0</v>
      </c>
      <c r="G19" s="13" t="e">
        <f>ROUND(F19/#REF!,3)</f>
        <v>#REF!</v>
      </c>
    </row>
    <row r="20" spans="2:9" ht="17.100000000000001" customHeight="1" x14ac:dyDescent="0.25">
      <c r="B20" s="11" t="s">
        <v>20</v>
      </c>
      <c r="C20" s="12" t="s">
        <v>21</v>
      </c>
      <c r="D20" s="13">
        <f>SUM(D21:D26)</f>
        <v>300000</v>
      </c>
      <c r="E20" s="13">
        <f t="shared" si="0"/>
        <v>57000</v>
      </c>
      <c r="F20" s="13">
        <f t="shared" si="1"/>
        <v>357000</v>
      </c>
      <c r="G20" s="27" t="s">
        <v>44</v>
      </c>
    </row>
    <row r="21" spans="2:9" ht="17.100000000000001" customHeight="1" x14ac:dyDescent="0.25">
      <c r="B21" s="228"/>
      <c r="C21" s="50" t="s">
        <v>22</v>
      </c>
      <c r="D21" s="51">
        <v>0</v>
      </c>
      <c r="E21" s="51">
        <f t="shared" si="0"/>
        <v>0</v>
      </c>
      <c r="F21" s="51">
        <f t="shared" si="1"/>
        <v>0</v>
      </c>
      <c r="G21" s="51" t="s">
        <v>44</v>
      </c>
    </row>
    <row r="22" spans="2:9" ht="17.100000000000001" customHeight="1" x14ac:dyDescent="0.25">
      <c r="B22" s="229"/>
      <c r="C22" s="50" t="s">
        <v>23</v>
      </c>
      <c r="D22" s="51">
        <v>0</v>
      </c>
      <c r="E22" s="51">
        <f t="shared" si="0"/>
        <v>0</v>
      </c>
      <c r="F22" s="51">
        <f t="shared" si="1"/>
        <v>0</v>
      </c>
      <c r="G22" s="51" t="s">
        <v>44</v>
      </c>
    </row>
    <row r="23" spans="2:9" ht="85.5" customHeight="1" x14ac:dyDescent="0.25">
      <c r="B23" s="229"/>
      <c r="C23" s="57" t="s">
        <v>24</v>
      </c>
      <c r="D23" s="58">
        <v>150000</v>
      </c>
      <c r="E23" s="58">
        <f t="shared" si="0"/>
        <v>28500</v>
      </c>
      <c r="F23" s="58">
        <f t="shared" si="1"/>
        <v>178500</v>
      </c>
      <c r="G23" s="58"/>
    </row>
    <row r="24" spans="2:9" ht="67.5" customHeight="1" x14ac:dyDescent="0.25">
      <c r="B24" s="229"/>
      <c r="C24" s="50" t="s">
        <v>25</v>
      </c>
      <c r="D24" s="51">
        <v>0</v>
      </c>
      <c r="E24" s="51">
        <f t="shared" si="0"/>
        <v>0</v>
      </c>
      <c r="F24" s="51">
        <f t="shared" si="1"/>
        <v>0</v>
      </c>
      <c r="G24" s="51"/>
    </row>
    <row r="25" spans="2:9" ht="45" customHeight="1" x14ac:dyDescent="0.25">
      <c r="B25" s="229"/>
      <c r="C25" s="50" t="s">
        <v>26</v>
      </c>
      <c r="D25" s="51">
        <v>0</v>
      </c>
      <c r="E25" s="51">
        <f t="shared" si="0"/>
        <v>0</v>
      </c>
      <c r="F25" s="51">
        <f t="shared" si="1"/>
        <v>0</v>
      </c>
      <c r="G25" s="51"/>
    </row>
    <row r="26" spans="2:9" ht="27" customHeight="1" x14ac:dyDescent="0.25">
      <c r="B26" s="230"/>
      <c r="C26" s="57" t="s">
        <v>27</v>
      </c>
      <c r="D26" s="58">
        <v>150000</v>
      </c>
      <c r="E26" s="58">
        <f t="shared" si="0"/>
        <v>28500</v>
      </c>
      <c r="F26" s="58">
        <f t="shared" si="1"/>
        <v>178500</v>
      </c>
      <c r="G26" s="58"/>
    </row>
    <row r="27" spans="2:9" ht="49.5" customHeight="1" x14ac:dyDescent="0.25">
      <c r="B27" s="28" t="s">
        <v>28</v>
      </c>
      <c r="C27" s="53" t="s">
        <v>29</v>
      </c>
      <c r="D27" s="54">
        <v>50000</v>
      </c>
      <c r="E27" s="20">
        <f t="shared" si="0"/>
        <v>9500</v>
      </c>
      <c r="F27" s="20">
        <f t="shared" si="1"/>
        <v>59500</v>
      </c>
      <c r="G27" s="27" t="s">
        <v>45</v>
      </c>
      <c r="H27" s="2" t="s">
        <v>11</v>
      </c>
      <c r="I27" s="14"/>
    </row>
    <row r="28" spans="2:9" ht="15.75" customHeight="1" x14ac:dyDescent="0.25">
      <c r="B28" s="28" t="s">
        <v>30</v>
      </c>
      <c r="C28" s="53" t="s">
        <v>31</v>
      </c>
      <c r="D28" s="54">
        <f>D29+D30</f>
        <v>165000</v>
      </c>
      <c r="E28" s="20">
        <f t="shared" si="0"/>
        <v>31350</v>
      </c>
      <c r="F28" s="20">
        <f t="shared" si="1"/>
        <v>196350</v>
      </c>
      <c r="G28" s="27" t="s">
        <v>45</v>
      </c>
      <c r="H28" s="2" t="s">
        <v>11</v>
      </c>
    </row>
    <row r="29" spans="2:9" ht="45" customHeight="1" x14ac:dyDescent="0.25">
      <c r="B29" s="225"/>
      <c r="C29" s="12" t="s">
        <v>32</v>
      </c>
      <c r="D29" s="13">
        <v>130000</v>
      </c>
      <c r="E29" s="13">
        <f t="shared" si="0"/>
        <v>24700</v>
      </c>
      <c r="F29" s="13">
        <f t="shared" si="1"/>
        <v>154700</v>
      </c>
      <c r="G29" s="27"/>
    </row>
    <row r="30" spans="2:9" ht="18.75" customHeight="1" x14ac:dyDescent="0.25">
      <c r="B30" s="227"/>
      <c r="C30" s="55" t="s">
        <v>33</v>
      </c>
      <c r="D30" s="56">
        <v>35000</v>
      </c>
      <c r="E30" s="56">
        <f t="shared" si="0"/>
        <v>6650</v>
      </c>
      <c r="F30" s="56">
        <f t="shared" si="1"/>
        <v>41650</v>
      </c>
      <c r="G30" s="27"/>
    </row>
    <row r="31" spans="2:9" ht="28.5" customHeight="1" x14ac:dyDescent="0.25">
      <c r="B31" s="37" t="s">
        <v>34</v>
      </c>
      <c r="C31" s="38" t="s">
        <v>35</v>
      </c>
      <c r="D31" s="20">
        <v>20000</v>
      </c>
      <c r="E31" s="20">
        <f>D31*$G$1</f>
        <v>3800</v>
      </c>
      <c r="F31" s="20">
        <f t="shared" si="1"/>
        <v>23800</v>
      </c>
      <c r="G31" s="27" t="s">
        <v>45</v>
      </c>
    </row>
    <row r="32" spans="2:9" ht="15" customHeight="1" x14ac:dyDescent="0.25">
      <c r="B32" s="231" t="s">
        <v>51</v>
      </c>
      <c r="C32" s="231"/>
      <c r="D32" s="39">
        <f>D20+D27+D28+D31</f>
        <v>535000</v>
      </c>
      <c r="E32" s="9">
        <f>D32*19%</f>
        <v>101650</v>
      </c>
      <c r="F32" s="9">
        <f t="shared" si="1"/>
        <v>636650</v>
      </c>
      <c r="G32" s="9"/>
      <c r="H32" s="15"/>
    </row>
    <row r="33" spans="2:12" x14ac:dyDescent="0.25">
      <c r="B33" s="16"/>
      <c r="C33" s="17"/>
      <c r="D33" s="18"/>
      <c r="E33" s="18"/>
      <c r="F33" s="19"/>
      <c r="G33" s="20"/>
      <c r="H33" s="15"/>
    </row>
    <row r="34" spans="2:12" ht="15.75" customHeight="1" x14ac:dyDescent="0.25">
      <c r="B34" s="232" t="s">
        <v>36</v>
      </c>
      <c r="C34" s="233"/>
      <c r="D34" s="233"/>
      <c r="E34" s="233"/>
      <c r="F34" s="234"/>
      <c r="G34" s="9" t="s">
        <v>44</v>
      </c>
    </row>
    <row r="35" spans="2:12" ht="15.75" customHeight="1" x14ac:dyDescent="0.25">
      <c r="B35" s="235" t="s">
        <v>37</v>
      </c>
      <c r="C35" s="236"/>
      <c r="D35" s="236"/>
      <c r="E35" s="236"/>
      <c r="F35" s="236"/>
      <c r="G35" s="237"/>
    </row>
    <row r="36" spans="2:12" ht="15.75" customHeight="1" x14ac:dyDescent="0.25">
      <c r="B36" s="238" t="s">
        <v>38</v>
      </c>
      <c r="C36" s="239"/>
      <c r="D36" s="239"/>
      <c r="E36" s="239"/>
      <c r="F36" s="239"/>
      <c r="G36" s="240"/>
    </row>
    <row r="37" spans="2:12" ht="17.25" customHeight="1" x14ac:dyDescent="0.25">
      <c r="B37" s="241" t="s">
        <v>39</v>
      </c>
      <c r="C37" s="242"/>
      <c r="D37" s="242"/>
      <c r="E37" s="242"/>
      <c r="F37" s="242"/>
      <c r="G37" s="243"/>
    </row>
    <row r="38" spans="2:12" ht="18.75" customHeight="1" x14ac:dyDescent="0.25">
      <c r="B38" s="244" t="s">
        <v>40</v>
      </c>
      <c r="C38" s="245"/>
      <c r="D38" s="245"/>
      <c r="E38" s="245"/>
      <c r="F38" s="245"/>
      <c r="G38" s="246"/>
      <c r="I38" s="14">
        <v>10829940</v>
      </c>
    </row>
    <row r="39" spans="2:12" ht="16.5" customHeight="1" x14ac:dyDescent="0.25">
      <c r="B39" s="247" t="s">
        <v>41</v>
      </c>
      <c r="C39" s="248"/>
      <c r="D39" s="248"/>
      <c r="E39" s="248"/>
      <c r="F39" s="248"/>
      <c r="G39" s="249"/>
    </row>
    <row r="40" spans="2:12" ht="30" customHeight="1" x14ac:dyDescent="0.25">
      <c r="B40" s="221" t="s">
        <v>52</v>
      </c>
      <c r="C40" s="221"/>
      <c r="D40" s="9">
        <f>I38-D32+H41</f>
        <v>10529940</v>
      </c>
      <c r="E40" s="9">
        <f>D40*19%</f>
        <v>2000688.6</v>
      </c>
      <c r="F40" s="9">
        <f>D40+E40</f>
        <v>12530628.6</v>
      </c>
      <c r="G40" s="28" t="s">
        <v>44</v>
      </c>
      <c r="L40" s="14"/>
    </row>
    <row r="41" spans="2:12" ht="18.75" customHeight="1" x14ac:dyDescent="0.25">
      <c r="B41" s="217" t="s">
        <v>42</v>
      </c>
      <c r="C41" s="217"/>
      <c r="D41" s="21">
        <f>D40+D32</f>
        <v>11064940</v>
      </c>
      <c r="E41" s="21">
        <f>D41*19%</f>
        <v>2102338.6</v>
      </c>
      <c r="F41" s="21">
        <f>D41+E41</f>
        <v>13167278.6</v>
      </c>
      <c r="G41" s="21"/>
      <c r="H41" s="22">
        <f>D27+D28+D31</f>
        <v>235000</v>
      </c>
    </row>
    <row r="42" spans="2:12" ht="11.25" customHeight="1" x14ac:dyDescent="0.25">
      <c r="B42" s="1"/>
      <c r="C42" s="1"/>
      <c r="D42" s="23"/>
      <c r="E42" s="23"/>
      <c r="F42" s="23"/>
      <c r="G42" s="29"/>
    </row>
    <row r="43" spans="2:12" ht="18.75" customHeight="1" x14ac:dyDescent="0.25">
      <c r="B43" s="218"/>
      <c r="C43" s="218"/>
      <c r="E43" s="218"/>
      <c r="F43" s="218"/>
      <c r="G43" s="218"/>
    </row>
    <row r="44" spans="2:12" ht="18.75" customHeight="1" x14ac:dyDescent="0.25">
      <c r="B44" s="218"/>
      <c r="C44" s="218"/>
      <c r="E44" s="218"/>
      <c r="F44" s="218"/>
      <c r="G44" s="218"/>
    </row>
    <row r="45" spans="2:12" x14ac:dyDescent="0.25">
      <c r="B45" s="24"/>
      <c r="C45" s="24"/>
      <c r="D45" s="25" t="s">
        <v>64</v>
      </c>
      <c r="E45" s="24" t="s">
        <v>4</v>
      </c>
      <c r="F45" s="25" t="s">
        <v>65</v>
      </c>
      <c r="G45" s="36"/>
    </row>
    <row r="46" spans="2:12" ht="20.25" customHeight="1" x14ac:dyDescent="0.25">
      <c r="B46" s="219" t="s">
        <v>47</v>
      </c>
      <c r="C46" s="220"/>
      <c r="D46" s="52">
        <f>D47+D48</f>
        <v>11064940</v>
      </c>
      <c r="E46" s="52">
        <f>E47+E48</f>
        <v>2102338.6</v>
      </c>
      <c r="F46" s="52">
        <f>D46+E46</f>
        <v>13167278.6</v>
      </c>
      <c r="G46" s="30"/>
      <c r="H46" s="14"/>
    </row>
    <row r="47" spans="2:12" ht="20.25" customHeight="1" x14ac:dyDescent="0.25">
      <c r="B47" s="216" t="s">
        <v>48</v>
      </c>
      <c r="C47" s="216"/>
      <c r="D47" s="32">
        <f>D20+D40</f>
        <v>10829940</v>
      </c>
      <c r="E47" s="33">
        <f>E20+E40</f>
        <v>2057688.6</v>
      </c>
      <c r="F47" s="33">
        <f>D47+E47</f>
        <v>12887628.6</v>
      </c>
      <c r="G47" s="24"/>
      <c r="H47" s="14"/>
      <c r="I47" s="14"/>
    </row>
    <row r="48" spans="2:12" x14ac:dyDescent="0.25">
      <c r="B48" s="216" t="s">
        <v>49</v>
      </c>
      <c r="C48" s="216"/>
      <c r="D48" s="34">
        <v>235000</v>
      </c>
      <c r="E48" s="33">
        <f>E27+E28+E31</f>
        <v>44650</v>
      </c>
      <c r="F48" s="35">
        <f>D48+E48</f>
        <v>279650</v>
      </c>
      <c r="G48" s="2"/>
    </row>
    <row r="49" spans="7:7" x14ac:dyDescent="0.25">
      <c r="G49" s="2"/>
    </row>
    <row r="50" spans="7:7" x14ac:dyDescent="0.25">
      <c r="G50" s="24"/>
    </row>
  </sheetData>
  <mergeCells count="30">
    <mergeCell ref="B8:B10"/>
    <mergeCell ref="C8:C10"/>
    <mergeCell ref="D8:D9"/>
    <mergeCell ref="E8:E9"/>
    <mergeCell ref="G8:G9"/>
    <mergeCell ref="B2:G2"/>
    <mergeCell ref="B3:G3"/>
    <mergeCell ref="B4:G4"/>
    <mergeCell ref="B5:G5"/>
    <mergeCell ref="B6:G6"/>
    <mergeCell ref="B40:C40"/>
    <mergeCell ref="B12:F12"/>
    <mergeCell ref="B14:B16"/>
    <mergeCell ref="B21:B26"/>
    <mergeCell ref="B29:B30"/>
    <mergeCell ref="B32:C32"/>
    <mergeCell ref="B34:F34"/>
    <mergeCell ref="B35:G35"/>
    <mergeCell ref="B36:G36"/>
    <mergeCell ref="B37:G37"/>
    <mergeCell ref="B38:G38"/>
    <mergeCell ref="B39:G39"/>
    <mergeCell ref="B47:C47"/>
    <mergeCell ref="B48:C48"/>
    <mergeCell ref="B41:C41"/>
    <mergeCell ref="B43:C43"/>
    <mergeCell ref="E43:G43"/>
    <mergeCell ref="B44:C44"/>
    <mergeCell ref="E44:G44"/>
    <mergeCell ref="B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 din contract finantare</vt:lpstr>
      <vt:lpstr>Estimare Deviz proiect_neeligib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2023-07-10T10:45:22Z</cp:lastPrinted>
  <dcterms:created xsi:type="dcterms:W3CDTF">2023-06-26T08:40:13Z</dcterms:created>
  <dcterms:modified xsi:type="dcterms:W3CDTF">2023-07-18T08:33:37Z</dcterms:modified>
</cp:coreProperties>
</file>