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5440" windowHeight="12150" activeTab="0"/>
  </bookViews>
  <sheets>
    <sheet name="Anexa 1" sheetId="1" r:id="rId1"/>
    <sheet name="Anexa 2" sheetId="2" r:id="rId2"/>
    <sheet name="Anexa3" sheetId="3" r:id="rId3"/>
  </sheets>
  <definedNames/>
  <calcPr fullCalcOnLoad="1"/>
</workbook>
</file>

<file path=xl/sharedStrings.xml><?xml version="1.0" encoding="utf-8"?>
<sst xmlns="http://schemas.openxmlformats.org/spreadsheetml/2006/main" count="714" uniqueCount="456">
  <si>
    <t xml:space="preserve"> VENITURI – TOTAL </t>
  </si>
  <si>
    <t xml:space="preserve">I. VENITURI CURENTE </t>
  </si>
  <si>
    <t xml:space="preserve">A. VENITURI FISCALE </t>
  </si>
  <si>
    <t>Impozitul pe veniturile din transferul proprietatilor imobiliare din patrimoniul personal</t>
  </si>
  <si>
    <t xml:space="preserve">      Cote defalcate din impozitul pe venit</t>
  </si>
  <si>
    <t xml:space="preserve">      Sume alocate din cotele defalcate din impozitul pe venit  pentru echilibrarea bugetelor locale</t>
  </si>
  <si>
    <t xml:space="preserve">  Alte impozite pe venit, profit si castiguri din capital</t>
  </si>
  <si>
    <t xml:space="preserve">      Impozitul pe cladiri de la persoane fizice</t>
  </si>
  <si>
    <t xml:space="preserve">      Impozit si taxa  pe cladiri de la persoane juridice</t>
  </si>
  <si>
    <t xml:space="preserve">    Impozitul pe terenuri de la persoane fizice</t>
  </si>
  <si>
    <t xml:space="preserve">    Impozitsi taxa  pe teren  de la persoane juridice</t>
  </si>
  <si>
    <t xml:space="preserve">    Impozitul pe terenul extravilan</t>
  </si>
  <si>
    <t>Taxe judiciare de timbru si alte taxe de timbru restante la bugetele locale</t>
  </si>
  <si>
    <t>Alte impozite si taxe pe proprietate</t>
  </si>
  <si>
    <t xml:space="preserve">  Sume defalcate din taxa pe valoarea adaugata pentru finantarea cheltuielilor descentralizate la nivelul comunelor, oraselor, municipiilor, sectoarelor  si Municipiului Bucuresti</t>
  </si>
  <si>
    <t xml:space="preserve">   Sume defalcate din taxa pe valoarea adaugata  pentru echilibrarea bugetelor locale</t>
  </si>
  <si>
    <t>Taxe hoteliere</t>
  </si>
  <si>
    <t xml:space="preserve">     Impozit pe spectacole</t>
  </si>
  <si>
    <t xml:space="preserve">     Alte taxe pe servicii specifice</t>
  </si>
  <si>
    <t xml:space="preserve">    Impozit pe mijloacele de transport detinute de persoane fizice</t>
  </si>
  <si>
    <t xml:space="preserve">    Impozit pe  mijloacele de transport detinute de persoane juridice</t>
  </si>
  <si>
    <t>Taxe si tarife pentru eliberarea de licente si autorizatii de functionare</t>
  </si>
  <si>
    <t>Alte taxe pe utilizarea bunurilor, autorizarea utilizarii bunurilor sau pe desfasurarea de activitati</t>
  </si>
  <si>
    <t xml:space="preserve"> A6. ALTE IMPOZITE SI TAXE FISCALE</t>
  </si>
  <si>
    <t xml:space="preserve">        Alte impozite si taxe</t>
  </si>
  <si>
    <t xml:space="preserve">C.   VENITURI NEFISCALE </t>
  </si>
  <si>
    <t>Varsaminte din profitul net al regiilor autonome, societatilor si companiilor nationale</t>
  </si>
  <si>
    <t xml:space="preserve"> Venituri din concesiuni si inchideri</t>
  </si>
  <si>
    <t>Alte venituri din proprietate</t>
  </si>
  <si>
    <t xml:space="preserve">  Venituri din prestari de servicii</t>
  </si>
  <si>
    <t xml:space="preserve">  Contributia parintilor sau sustinatorilor legali pentru intretinerea copiilor in crese</t>
  </si>
  <si>
    <t xml:space="preserve">  Taxe din activitati cadastrale si agricultura</t>
  </si>
  <si>
    <t xml:space="preserve">   Venituri din recuperarea cheltuielilor de judecata, imputatii si despagubiri</t>
  </si>
  <si>
    <t xml:space="preserve">   Alte venituri din prestari de servicii si alte activitati</t>
  </si>
  <si>
    <t xml:space="preserve">  Taxe extrajudiciare de timbru</t>
  </si>
  <si>
    <t xml:space="preserve">  Alte venituri din taxe administrative, eliberari permise</t>
  </si>
  <si>
    <t xml:space="preserve">   Venituri din amenzi si alte sanctiuni aplicate potrivit dispozitiilor legale</t>
  </si>
  <si>
    <t xml:space="preserve">    Penalitati pentru nedepunerea sau depunerea cu intarziere declaratiei de impozite si taxe</t>
  </si>
  <si>
    <t xml:space="preserve">   Alte amenzi, penalitati si confiscari</t>
  </si>
  <si>
    <t xml:space="preserve">    Alte venituri</t>
  </si>
  <si>
    <t xml:space="preserve">    Donatii si sponsorizari</t>
  </si>
  <si>
    <t xml:space="preserve">  Venituri din valorificarea unor bunuri ale institutiilor publice</t>
  </si>
  <si>
    <t xml:space="preserve">  Venituri din vanzarea locuintelor construite din fondurile statului</t>
  </si>
  <si>
    <t xml:space="preserve">  Venituri din vanzarea unor bunuri apartinand domeniului privat al statului sau al unitatilor administrativ-teritoriale</t>
  </si>
  <si>
    <t xml:space="preserve">IV. SUBVENTII </t>
  </si>
  <si>
    <t>Finantarea unor cheltuieli de capital ale unitatilor de invatamant preuniversitar</t>
  </si>
  <si>
    <t>Subventii de la bugetul de stat catre bugetele locale necesare sustinerii derularii proiectelor finantate din fonduri externe nerambursabile (FEN) postaderare</t>
  </si>
  <si>
    <t>Subventii pentru acordarea ajutorului pentru incalzirea locuintei cu lemne, carbuni, combustibili petrolieri</t>
  </si>
  <si>
    <t>Subventii din bugetul de stat pentru finantarea sanatatii</t>
  </si>
  <si>
    <t>Subventii de la bugetul asigurarilor pentru somaj catre bugetele locale, pentru finantarea programelor pentru ocuparea temporara a fortei de munca si subventionarea locurilor de munca</t>
  </si>
  <si>
    <t>Fondul European de Dezvoltare Regionala</t>
  </si>
  <si>
    <t>Sume primite in contul platilor efectuate in anul curent</t>
  </si>
  <si>
    <t>Sume primite in contul platilor efectuate in anii anteriori</t>
  </si>
  <si>
    <t>Fond European de Dezvoltare Regionala Prefinantare</t>
  </si>
  <si>
    <t>Fondul Social European</t>
  </si>
  <si>
    <t>Fond Social European Prefinantare</t>
  </si>
  <si>
    <t>Vărsăminte din secţiunea de funcţionare pentru finanţarea secţiunii de dezvoltare a bugetului local (cu semnul minus)</t>
  </si>
  <si>
    <t>Vărsăminte din secţiunea de funcţionare</t>
  </si>
  <si>
    <t xml:space="preserve">    Taxe speciale</t>
  </si>
  <si>
    <t xml:space="preserve">Depozite speciale pentru constructii de locuinte                                                                                                                                                                                                          </t>
  </si>
  <si>
    <t>000102</t>
  </si>
  <si>
    <t>000202</t>
  </si>
  <si>
    <t>000302</t>
  </si>
  <si>
    <t>030002</t>
  </si>
  <si>
    <t>0302</t>
  </si>
  <si>
    <t>030218</t>
  </si>
  <si>
    <t>0402</t>
  </si>
  <si>
    <t>040201</t>
  </si>
  <si>
    <t>040204</t>
  </si>
  <si>
    <t>050002</t>
  </si>
  <si>
    <t>0502</t>
  </si>
  <si>
    <t>050250</t>
  </si>
  <si>
    <t>070002</t>
  </si>
  <si>
    <t>0702</t>
  </si>
  <si>
    <t>070201</t>
  </si>
  <si>
    <t>07020101</t>
  </si>
  <si>
    <t>07020102</t>
  </si>
  <si>
    <t>070202</t>
  </si>
  <si>
    <t>07020201</t>
  </si>
  <si>
    <t>07020202</t>
  </si>
  <si>
    <t>07020203</t>
  </si>
  <si>
    <t>070203</t>
  </si>
  <si>
    <t>070250</t>
  </si>
  <si>
    <t>100002</t>
  </si>
  <si>
    <t>1102</t>
  </si>
  <si>
    <t>110202</t>
  </si>
  <si>
    <t>110206</t>
  </si>
  <si>
    <t>1202</t>
  </si>
  <si>
    <t>120207</t>
  </si>
  <si>
    <t>1502</t>
  </si>
  <si>
    <t>150201</t>
  </si>
  <si>
    <t>150250</t>
  </si>
  <si>
    <t>1602</t>
  </si>
  <si>
    <t>160202</t>
  </si>
  <si>
    <t>16020201</t>
  </si>
  <si>
    <t>16020202</t>
  </si>
  <si>
    <t>160203</t>
  </si>
  <si>
    <t>160250</t>
  </si>
  <si>
    <t>180002</t>
  </si>
  <si>
    <t>1802</t>
  </si>
  <si>
    <t>180250</t>
  </si>
  <si>
    <t>290002</t>
  </si>
  <si>
    <t>300002</t>
  </si>
  <si>
    <t>3002</t>
  </si>
  <si>
    <t>300201</t>
  </si>
  <si>
    <t>300205</t>
  </si>
  <si>
    <t>300250</t>
  </si>
  <si>
    <t>330002</t>
  </si>
  <si>
    <t>3302</t>
  </si>
  <si>
    <t>330208</t>
  </si>
  <si>
    <t>330210</t>
  </si>
  <si>
    <t>330224</t>
  </si>
  <si>
    <t>330228</t>
  </si>
  <si>
    <t>330250</t>
  </si>
  <si>
    <t>3402</t>
  </si>
  <si>
    <t>340202</t>
  </si>
  <si>
    <t>340250</t>
  </si>
  <si>
    <t>3502</t>
  </si>
  <si>
    <t>350202</t>
  </si>
  <si>
    <t>350250</t>
  </si>
  <si>
    <t>3602</t>
  </si>
  <si>
    <t>360250</t>
  </si>
  <si>
    <t>3702</t>
  </si>
  <si>
    <t>370201</t>
  </si>
  <si>
    <t>390002</t>
  </si>
  <si>
    <t>3902</t>
  </si>
  <si>
    <t>390201</t>
  </si>
  <si>
    <t>390203</t>
  </si>
  <si>
    <t>390207</t>
  </si>
  <si>
    <t>410002</t>
  </si>
  <si>
    <t>420002</t>
  </si>
  <si>
    <t>4202</t>
  </si>
  <si>
    <t>420214</t>
  </si>
  <si>
    <t>420220</t>
  </si>
  <si>
    <t>420234</t>
  </si>
  <si>
    <t>420241</t>
  </si>
  <si>
    <t>4302</t>
  </si>
  <si>
    <t>430204</t>
  </si>
  <si>
    <t>4502</t>
  </si>
  <si>
    <t>450201</t>
  </si>
  <si>
    <t>45020101</t>
  </si>
  <si>
    <t>45020102</t>
  </si>
  <si>
    <t>45020103</t>
  </si>
  <si>
    <t>450202</t>
  </si>
  <si>
    <t>45020201</t>
  </si>
  <si>
    <t>45020202</t>
  </si>
  <si>
    <t>45020203</t>
  </si>
  <si>
    <t>370203</t>
  </si>
  <si>
    <t>370204</t>
  </si>
  <si>
    <t>360206</t>
  </si>
  <si>
    <t>390210</t>
  </si>
  <si>
    <t xml:space="preserve">01                  </t>
  </si>
  <si>
    <t xml:space="preserve">TITLUL I.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</si>
  <si>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10                  </t>
  </si>
  <si>
    <t xml:space="preserve">TITLUL II.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</si>
  <si>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20                  </t>
  </si>
  <si>
    <t xml:space="preserve">TITLUL III DOBANZI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</si>
  <si>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                  </t>
  </si>
  <si>
    <t xml:space="preserve">TITLUL IV SUBVENTII                                                                                                                                                                                                                                       </t>
  </si>
  <si>
    <t xml:space="preserve">40                  </t>
  </si>
  <si>
    <t xml:space="preserve">TITLUL V FONDURI DE REZERVA                                                                                                                                                                                                                               </t>
  </si>
  <si>
    <t xml:space="preserve">50                  </t>
  </si>
  <si>
    <t xml:space="preserve">55                  </t>
  </si>
  <si>
    <t xml:space="preserve">56                  </t>
  </si>
  <si>
    <t xml:space="preserve">TITLUL IX ASISTENTA SOCIALA                                                                                                                                                                                                                               </t>
  </si>
  <si>
    <t xml:space="preserve">57                  </t>
  </si>
  <si>
    <t xml:space="preserve">59                  </t>
  </si>
  <si>
    <t xml:space="preserve">70                  </t>
  </si>
  <si>
    <t xml:space="preserve">71                  </t>
  </si>
  <si>
    <t xml:space="preserve">79                  </t>
  </si>
  <si>
    <t xml:space="preserve">81                  </t>
  </si>
  <si>
    <t xml:space="preserve">TITLUL XVII PLATI EFECTUATE IN ANII PRECEDENTI SI RECUPERATE IN ANUL CURENT                                                                                                                                                                               </t>
  </si>
  <si>
    <t xml:space="preserve">84                  </t>
  </si>
  <si>
    <t xml:space="preserve">5002 SERVICII PUBLICE GENERALE                                                                                                                                                                                                                            </t>
  </si>
  <si>
    <t xml:space="preserve">5002                </t>
  </si>
  <si>
    <t xml:space="preserve">5102 Autoritati publice si actiuni externe                                                                                                                                                                                                                </t>
  </si>
  <si>
    <t xml:space="preserve">5102                </t>
  </si>
  <si>
    <t xml:space="preserve">5402 Alte servicii publice generale                                                                                                                                                                                                                       </t>
  </si>
  <si>
    <t xml:space="preserve">5402                </t>
  </si>
  <si>
    <t xml:space="preserve">6102 Ordine publica si siguranta nationala                                                                                                                                                                                                                </t>
  </si>
  <si>
    <t xml:space="preserve">6102                </t>
  </si>
  <si>
    <t xml:space="preserve">6502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</si>
  <si>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6502                </t>
  </si>
  <si>
    <t xml:space="preserve">6602 Sanatate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</si>
  <si>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6602                </t>
  </si>
  <si>
    <t xml:space="preserve">6702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</si>
  <si>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6702                </t>
  </si>
  <si>
    <t xml:space="preserve">6802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</si>
  <si>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6802                </t>
  </si>
  <si>
    <t xml:space="preserve">7002 Locuinte, servicii si dezvoltare publica                                                                                                                                                                                                             </t>
  </si>
  <si>
    <t xml:space="preserve">7002                </t>
  </si>
  <si>
    <t xml:space="preserve">7402 Protectia mediului                                                                                                                                                                                                                                   </t>
  </si>
  <si>
    <t xml:space="preserve">7402                </t>
  </si>
  <si>
    <t xml:space="preserve">8002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</si>
  <si>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8002                </t>
  </si>
  <si>
    <t xml:space="preserve">8102 Combustibili si energie                                                                                                                                                                                                                              </t>
  </si>
  <si>
    <t xml:space="preserve">8102                </t>
  </si>
  <si>
    <t xml:space="preserve">8402 Transporturi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</si>
  <si>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8402                </t>
  </si>
  <si>
    <t>000210</t>
  </si>
  <si>
    <t xml:space="preserve">C. VENITURI NEFISCALE  </t>
  </si>
  <si>
    <t>290010</t>
  </si>
  <si>
    <t>300010</t>
  </si>
  <si>
    <t>3010</t>
  </si>
  <si>
    <t xml:space="preserve">   Venituri din concesiuni si inchirieri</t>
  </si>
  <si>
    <t>301005</t>
  </si>
  <si>
    <t xml:space="preserve">    Alte venituri din proprietate</t>
  </si>
  <si>
    <t>301050</t>
  </si>
  <si>
    <t>330010</t>
  </si>
  <si>
    <t>3310</t>
  </si>
  <si>
    <t xml:space="preserve">    Taxe si alte venituri in invatamant</t>
  </si>
  <si>
    <t>331005</t>
  </si>
  <si>
    <t xml:space="preserve">    Venituri din prestari de servicii</t>
  </si>
  <si>
    <t>331008</t>
  </si>
  <si>
    <t xml:space="preserve">     Contributia de intretinere a persoanelor asistate</t>
  </si>
  <si>
    <t>331013</t>
  </si>
  <si>
    <t xml:space="preserve">     Contributia elevilor si studentilor pentru internate, camine si cantine.</t>
  </si>
  <si>
    <t>331014</t>
  </si>
  <si>
    <t xml:space="preserve">     Venituri din valorificarea produselor obtinute din activitatea proprie sau anexa</t>
  </si>
  <si>
    <t>331016</t>
  </si>
  <si>
    <t xml:space="preserve">     Venituri din organizarea de cursuri de calificare si conversie profesionala,specializare si perfectionare</t>
  </si>
  <si>
    <t>331017</t>
  </si>
  <si>
    <t xml:space="preserve">      Alte venituri din prestari de servicii si alte activitati</t>
  </si>
  <si>
    <t>331050</t>
  </si>
  <si>
    <t>3610</t>
  </si>
  <si>
    <t xml:space="preserve">       Alte venituri</t>
  </si>
  <si>
    <t>361050</t>
  </si>
  <si>
    <t>3710</t>
  </si>
  <si>
    <t xml:space="preserve">   Donatii si sponsorizari</t>
  </si>
  <si>
    <t>371001</t>
  </si>
  <si>
    <t xml:space="preserve">    Alte transferuri voluntare</t>
  </si>
  <si>
    <t>371050</t>
  </si>
  <si>
    <t>390010</t>
  </si>
  <si>
    <t>3910</t>
  </si>
  <si>
    <t xml:space="preserve">      Venituri din valorificarea unor bunuri ale institutiilor publice</t>
  </si>
  <si>
    <t>391001</t>
  </si>
  <si>
    <t>410010</t>
  </si>
  <si>
    <t>Varsaminte din sectiunea de functionare pentru finantarea sectiunii de dezvoltare a bugetului local (cu semnul minus)</t>
  </si>
  <si>
    <t>371003</t>
  </si>
  <si>
    <t>Varsaminte din sectiunea de functionare</t>
  </si>
  <si>
    <t>371004</t>
  </si>
  <si>
    <t xml:space="preserve">Total cheltuieli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</si>
  <si>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5010                </t>
  </si>
  <si>
    <t xml:space="preserve">6510 Invatamant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</si>
  <si>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6510                </t>
  </si>
  <si>
    <t xml:space="preserve">6710 Cultura, recreere si religie                                                                                                                                                                                                                         </t>
  </si>
  <si>
    <t xml:space="preserve">6710                </t>
  </si>
  <si>
    <t xml:space="preserve">6810 Asigurari si asistenta sociala                                                                                                                                                                                                                       </t>
  </si>
  <si>
    <t xml:space="preserve">6810                </t>
  </si>
  <si>
    <t xml:space="preserve">8010 Actiuni generale economice, comerciale si de munca                                                                                                                                                                                                   </t>
  </si>
  <si>
    <t xml:space="preserve">8010                </t>
  </si>
  <si>
    <t>Cod indicator</t>
  </si>
  <si>
    <t>ROMÂNIA</t>
  </si>
  <si>
    <t>JUDEȚUL MUREȘ</t>
  </si>
  <si>
    <t>Anexa nr. 2</t>
  </si>
  <si>
    <t xml:space="preserve"> - lei (RON) - </t>
  </si>
  <si>
    <t>D E N U M I R E A   I N D I C A T O R I L O R</t>
  </si>
  <si>
    <t xml:space="preserve">A. CHELTUIELILE CURENTE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</si>
  <si>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</si>
  <si>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</si>
  <si>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</si>
  <si>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</t>
  </si>
  <si>
    <t>C1. VENITURI DIN PROPRIETATE</t>
  </si>
  <si>
    <t xml:space="preserve">Venituri din proprietate </t>
  </si>
  <si>
    <t xml:space="preserve">C2. VANZARI DE BUNURI SI SERVICII   </t>
  </si>
  <si>
    <t xml:space="preserve">Venituri din prestari de servicii si alte activitati </t>
  </si>
  <si>
    <t xml:space="preserve">Diverse venituri </t>
  </si>
  <si>
    <t xml:space="preserve">Transferuri voluntare, altele decat subventiile  </t>
  </si>
  <si>
    <t xml:space="preserve">II.VENITURI  DIN CAPITAL </t>
  </si>
  <si>
    <t xml:space="preserve">Venituri din valorificarea unor bunuri  </t>
  </si>
  <si>
    <t xml:space="preserve">CHELTUIELI DE CAPITAL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</si>
  <si>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</si>
  <si>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</t>
  </si>
  <si>
    <t xml:space="preserve">A. CHELTUIELI CURENTE </t>
  </si>
  <si>
    <t xml:space="preserve">A. CHELTUIELI CURENTE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</si>
  <si>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</si>
  <si>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</t>
  </si>
  <si>
    <t xml:space="preserve">A. CHELTUIELI CURENTE                                                                                                                                                                                         </t>
  </si>
  <si>
    <t xml:space="preserve">CONTUL DE EXECUȚIE AL  BUGETULUI LOCAL </t>
  </si>
  <si>
    <t>A1.2. IMPOZIT PE VENIT, PROFIT SI CASTIGURI DIN CAPITAL  DE LA PERSOANE FIZICE</t>
  </si>
  <si>
    <t>Impozit pe venit</t>
  </si>
  <si>
    <t xml:space="preserve">Cote si sume defalcate din impozitul pe venit </t>
  </si>
  <si>
    <t>A1.3. ALTE IMPOZITE PE VENIT, PROFIT SI CASTIGURI DIN CAPITAL</t>
  </si>
  <si>
    <t>Alte impozite pe venit, profit si castiguri din capital de la persoane fizice</t>
  </si>
  <si>
    <t xml:space="preserve">A3. IMPOZITE SI TAXE PE PROPRIETATE </t>
  </si>
  <si>
    <t xml:space="preserve">Impozite si taxe pe proprietate </t>
  </si>
  <si>
    <t xml:space="preserve">   Impozit si taxa pe cladiri</t>
  </si>
  <si>
    <t xml:space="preserve">Impozit si taxa pe teren </t>
  </si>
  <si>
    <t>A4.IMPOZITE SI TAXE PE BUNURI SI SERVICII</t>
  </si>
  <si>
    <t>Sume defalcate din TVA</t>
  </si>
  <si>
    <t xml:space="preserve">Alte impozite si taxe generale pe bunuri si servicii </t>
  </si>
  <si>
    <t xml:space="preserve">Taxe pe servicii specifice </t>
  </si>
  <si>
    <t xml:space="preserve">Taxe pe utilizarea bunurilor, autorizarea utilizarii bunurilor sau pe desfasurarea de activitati   </t>
  </si>
  <si>
    <t xml:space="preserve">Impozit pe mijloacele  de transport  </t>
  </si>
  <si>
    <t xml:space="preserve">Alte impozite si taxe fiscale </t>
  </si>
  <si>
    <t>C1.  VENITURI DIN PROPRIETATE</t>
  </si>
  <si>
    <t xml:space="preserve">C2.VANZARI DE BUNURI SI SERVICII  </t>
  </si>
  <si>
    <t xml:space="preserve">Venituri din prestari de servicii si alte activitati  </t>
  </si>
  <si>
    <t xml:space="preserve">Venituri din taxe administrative, eliberari permise </t>
  </si>
  <si>
    <t xml:space="preserve">Amenzi, penalitati si confiscari </t>
  </si>
  <si>
    <t>Diverse venituri</t>
  </si>
  <si>
    <t xml:space="preserve">Transferuri voluntare, altele decat subventiile </t>
  </si>
  <si>
    <t xml:space="preserve">II. VENITURI DIN CAPITAL </t>
  </si>
  <si>
    <t xml:space="preserve">Venituri din valorificarea unor bunuri </t>
  </si>
  <si>
    <t>SUBVENTII DE LA ALTE NIVELE ALE ADMINISTRATIEI PUBLICE</t>
  </si>
  <si>
    <t>Subventii de la bugetul de stat</t>
  </si>
  <si>
    <t xml:space="preserve">Subventii de la alte administratii </t>
  </si>
  <si>
    <t>Sume primite de la UE in cadrul platilor efectuate</t>
  </si>
  <si>
    <t xml:space="preserve">A. CHELTUIELILE CURENTE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</si>
  <si>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</si>
  <si>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</si>
  <si>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</si>
  <si>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      </t>
  </si>
  <si>
    <t>A. CHELTUIELILE CURENTE</t>
  </si>
  <si>
    <t xml:space="preserve">A. CHELTUIELILE CURENTE                                                                                    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</si>
  <si>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</si>
  <si>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</si>
  <si>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       </t>
  </si>
  <si>
    <t xml:space="preserve">Titlul VIII Proiecte cu finantare din  Fonduri externe nerambursabile (FEN) postaderare                                                                                            </t>
  </si>
  <si>
    <t xml:space="preserve">CHELTUIELI DE CAPITAL 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</si>
  <si>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</t>
  </si>
  <si>
    <t xml:space="preserve">TITLUL VII ALTE TRANSFERURI   </t>
  </si>
  <si>
    <t xml:space="preserve">CHELTUIELI DE CAPITAL                                                                                                                                                                                                      </t>
  </si>
  <si>
    <t xml:space="preserve">TITLUL VII ALTE TRANSFERURI                                                                                                                                                                                             </t>
  </si>
  <si>
    <t xml:space="preserve">A. CHELTUIELILE CURENTE                                                                                                                                                                                          </t>
  </si>
  <si>
    <t xml:space="preserve">OPERATIUNI FINANCIARE                                                                                                                                                                                                                     </t>
  </si>
  <si>
    <t xml:space="preserve">5502 Tranzactii privind datoria publica si imprumuturi                                                                                                                                                                                                     </t>
  </si>
  <si>
    <t xml:space="preserve">TITLUL III. DOBANZI                                                                                                                                                                                                                         </t>
  </si>
  <si>
    <t>5502</t>
  </si>
  <si>
    <t>01</t>
  </si>
  <si>
    <t>20</t>
  </si>
  <si>
    <t>30</t>
  </si>
  <si>
    <t>EXCEDENT / DEFICIT</t>
  </si>
  <si>
    <t>990002</t>
  </si>
  <si>
    <t>Anexa nr. 1</t>
  </si>
  <si>
    <t>Sume alocate din bugetul de stat aferente corectiilor financiare</t>
  </si>
  <si>
    <t>420262</t>
  </si>
  <si>
    <t>56</t>
  </si>
  <si>
    <t>Alte subventii primite de la administratia centrala pentru finantarea unor activitati</t>
  </si>
  <si>
    <t>430220</t>
  </si>
  <si>
    <t>Restituiri din fonduri din finanțarea bugetara a anilor precedenți</t>
  </si>
  <si>
    <t>301003</t>
  </si>
  <si>
    <t>370250</t>
  </si>
  <si>
    <t>Alte transferuri voluntare</t>
  </si>
  <si>
    <t>Excedent</t>
  </si>
  <si>
    <t>40</t>
  </si>
  <si>
    <t xml:space="preserve">    Incasari din valorificarea bunurilor confiscate, abandonate si alte sume comstatate odata cu confiscarea potrivit legii</t>
  </si>
  <si>
    <t>350203</t>
  </si>
  <si>
    <t>72</t>
  </si>
  <si>
    <t>3510</t>
  </si>
  <si>
    <t>Amenzi, penalitati si confiscari</t>
  </si>
  <si>
    <t>Alte amenzi, penalitati si confiscari</t>
  </si>
  <si>
    <t>351050</t>
  </si>
  <si>
    <t xml:space="preserve">TITLUL XI ALTE CHELTUIELI </t>
  </si>
  <si>
    <t>59</t>
  </si>
  <si>
    <t>57</t>
  </si>
  <si>
    <t>Alte operatiuni financiare</t>
  </si>
  <si>
    <t>410600</t>
  </si>
  <si>
    <t>Sume din excedentul anului precedent pentru acoperirea golurilor de casa</t>
  </si>
  <si>
    <t xml:space="preserve">   SUBVENTII DE LA BUGETUL DE STAT </t>
  </si>
  <si>
    <t>4210</t>
  </si>
  <si>
    <t>424300</t>
  </si>
  <si>
    <t>400000</t>
  </si>
  <si>
    <t>Incasări din rambursarea împrumuturilor acordate</t>
  </si>
  <si>
    <t>SUBVENTII DE LA ALTE ADMINISTRATII</t>
  </si>
  <si>
    <t xml:space="preserve">I. VENITURI </t>
  </si>
  <si>
    <t>VENITURI SECTIUNEA FUNCTIONARE</t>
  </si>
  <si>
    <t>CHELTUIELI SECTIUNEA FUNCTIONARE</t>
  </si>
  <si>
    <t>EXCEDENT FUNCTIONARE</t>
  </si>
  <si>
    <t>CHELTUIELI SECTIUNEA DEZVOLTARE</t>
  </si>
  <si>
    <t>EXCEDENT DEZVOLTARE</t>
  </si>
  <si>
    <t>VENITURI SECTIUNEA DEZVOLTARE</t>
  </si>
  <si>
    <t>EXECDENT/DEFICIT</t>
  </si>
  <si>
    <t xml:space="preserve">TITLUL XIV  ACTIVE NEFINANCIARE                                                                                                                                                                                  </t>
  </si>
  <si>
    <t xml:space="preserve">TITLUL XIV  ACTIVE FINANCIARE                                                                                                                                                                                  </t>
  </si>
  <si>
    <t>71</t>
  </si>
  <si>
    <t>TITLUL XIX PLATI EFECT.IN ANII PRECED.SI REC. IN AN CRT.</t>
  </si>
  <si>
    <t>85</t>
  </si>
  <si>
    <t>420210</t>
  </si>
  <si>
    <t>Finantarea actiunilor priv. reducerea riscului seismic al c-tiilor existente cu destinație de locuinta</t>
  </si>
  <si>
    <t>Impozit pe profit</t>
  </si>
  <si>
    <t>Impozitul pe profit de la agenti economici</t>
  </si>
  <si>
    <t>0102</t>
  </si>
  <si>
    <t>010201</t>
  </si>
  <si>
    <t>360231</t>
  </si>
  <si>
    <t>Sume provenite din finantarea activitatii anilor precedenti sectiunea functionare</t>
  </si>
  <si>
    <t>Sume provenite din finantarea activitatii anilor precedenti sectiunea dezvoltare</t>
  </si>
  <si>
    <t>36023202</t>
  </si>
  <si>
    <t>36023203</t>
  </si>
  <si>
    <t>TITLUL VI.TRANSFERURI INTRE UNIT.</t>
  </si>
  <si>
    <t>51</t>
  </si>
  <si>
    <t>Sume defalcate din TVA pentru finantarea invatamantului particular sau confesional acreditat</t>
  </si>
  <si>
    <t>110209</t>
  </si>
  <si>
    <t>TITLUL VII. ALTE TRANSFERURI</t>
  </si>
  <si>
    <t>55</t>
  </si>
  <si>
    <t>TITLUL X PROIECTE CU FIN. DIN SURSE EXTERNE NERAMBURSABILE AF.ANULUI FINANCIAR 2014-2020</t>
  </si>
  <si>
    <t>58</t>
  </si>
  <si>
    <t>TITLUL XI ALTE CHELTUIELI</t>
  </si>
  <si>
    <t>TITLUL VI TRANSFERURI INTRE UNITATI ALE ADM.PUBLICE</t>
  </si>
  <si>
    <t xml:space="preserve">      Alte venituri din valorificarea unor bunuri  </t>
  </si>
  <si>
    <t>391050</t>
  </si>
  <si>
    <t>300208</t>
  </si>
  <si>
    <t xml:space="preserve">Titlul VIII PROIECTE CU FINANTARE DIN FONDURI EXTERNE  NERAMBURSABILE (FEN) POSTADERARE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</si>
  <si>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</t>
  </si>
  <si>
    <t xml:space="preserve">TITLUL XI ALTE CHELTUIELI                                                                                                                                                                                                                                  </t>
  </si>
  <si>
    <t xml:space="preserve">TITLUL XIV ACTIVE FINANCIARE                                                                                                                                                                                           </t>
  </si>
  <si>
    <t xml:space="preserve">TITLUL XVII RAMBURSARI DE CREDITE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</si>
  <si>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</t>
  </si>
  <si>
    <t>TITLUL IVSUBVENTII</t>
  </si>
  <si>
    <t xml:space="preserve">TITLUL I CHELTUIELI DE PERSONAL                                                                                                                                                                                                                          </t>
  </si>
  <si>
    <t xml:space="preserve">TITLUL II BUNURI SI SERVICII                           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</si>
  <si>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  </t>
  </si>
  <si>
    <t xml:space="preserve">TITLUL XIII  ACTIVE NEFINANCIARE                                                                                                                                                                                                </t>
  </si>
  <si>
    <t xml:space="preserve">TITLUL XIII  ACTIVE NEFINANCIARE </t>
  </si>
  <si>
    <t xml:space="preserve">TITLUL XIII  ACTIVE NEFINANCIARE                                                                                                                                                                                                     </t>
  </si>
  <si>
    <t>Anexa nr.3</t>
  </si>
  <si>
    <t>U.A.T.  MUNICIPIUL TG. MUREȘ</t>
  </si>
  <si>
    <t xml:space="preserve">CONTUL DE EXECUȚIE AL FONDURILOR EXTERNE NERAMBURSABILE </t>
  </si>
  <si>
    <t>SUME PRIMITE DE LA UE/ALTI DONATORI IN CONTUL PLATILOR EFECTUATE SI PREFINANTARI</t>
  </si>
  <si>
    <t xml:space="preserve">CHELTUELI </t>
  </si>
  <si>
    <t xml:space="preserve">5108 AUTORITATI PUBLICE SI ACTIUNI EXTERNE                                                                                                                                                                                                                     </t>
  </si>
  <si>
    <t>00108</t>
  </si>
  <si>
    <t>4508</t>
  </si>
  <si>
    <t>5008</t>
  </si>
  <si>
    <t>5108</t>
  </si>
  <si>
    <t>Procent</t>
  </si>
  <si>
    <t>4(3/2) %</t>
  </si>
  <si>
    <t xml:space="preserve"> </t>
  </si>
  <si>
    <t>430230</t>
  </si>
  <si>
    <t>Sume primite de la bugetul județului pentru plata drepturilor de care beneficiază copiii cu cerințe educaționale speciale integrați în învățământul de masă</t>
  </si>
  <si>
    <t>Venituri din dividende</t>
  </si>
  <si>
    <t>Contributia asociatiei de propr.pt lucr.de reabilitare termică</t>
  </si>
  <si>
    <t>Subvenții pentru instituțiile publice destinate secțiunii de dezvoltare</t>
  </si>
  <si>
    <t xml:space="preserve">                  CONTUL DE EXECUȚIE AL ACTIVITĂȚILOR ȘI  INSTITUȚIILOR PUBLICE FINANȚATE DIN VENITURI PROPRII ȘI SUBVENȚII DIN BUGETUL LOCAL</t>
  </si>
  <si>
    <t>35020102</t>
  </si>
  <si>
    <t>420205</t>
  </si>
  <si>
    <t>Planuri și regulamente de urbanism</t>
  </si>
  <si>
    <t>PROIECTE CU FINANTARE DIN FONDURI NERAMBURSABILE CADRUL FINANCIAR 2014-2018</t>
  </si>
  <si>
    <t>Sume primite de instituțiile publice și activitățile fiananțate integral sau par'ial din venituri proprii]n cadrul programului FEGA implementate de APIA</t>
  </si>
  <si>
    <t>4208</t>
  </si>
  <si>
    <t>SUBVENTII DE LA BUGETUL DE STAT -Cofinanțare publică acordată în cadrul mecanismului SEE</t>
  </si>
  <si>
    <t>Prevederi trimestriale</t>
  </si>
  <si>
    <t xml:space="preserve">TITLUL VII ALTE TRANSFERURI                 </t>
  </si>
  <si>
    <t xml:space="preserve">TITLUL XI ALTE CHELTUIELI        </t>
  </si>
  <si>
    <t xml:space="preserve">TITLUL XIX PLATI EFECTUATE IN ANII PRECEDENTI SI RECUPERATE IN ANUL CURENT </t>
  </si>
  <si>
    <t>Sume utilizate din excedentul anului precedent pentru efectuarea de cheltuieli</t>
  </si>
  <si>
    <t>401015</t>
  </si>
  <si>
    <t>40101501</t>
  </si>
  <si>
    <t>Sume utilizate de administrațiile locale din excedentul anului precedent pentru sec'țiunea de funcționare</t>
  </si>
  <si>
    <t>EXCEDENT</t>
  </si>
  <si>
    <t>Prevederi     bugetare        anuale</t>
  </si>
  <si>
    <t>Execuție la 30.06.2017</t>
  </si>
  <si>
    <t>Sume utilizate de administrațiile locale din excedentul anului precedent pentru sec'țiunea de dezvoltare</t>
  </si>
  <si>
    <t>40101502</t>
  </si>
  <si>
    <t>Prevederi  bugetare     anuale</t>
  </si>
  <si>
    <t>Prevederi   bugetare    anuale</t>
  </si>
</sst>
</file>

<file path=xl/styles.xml><?xml version="1.0" encoding="utf-8"?>
<styleSheet xmlns="http://schemas.openxmlformats.org/spreadsheetml/2006/main">
  <numFmts count="33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.00\ _l_e_i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name val="Tahoma"/>
      <family val="2"/>
    </font>
    <font>
      <b/>
      <i/>
      <sz val="10"/>
      <color indexed="8"/>
      <name val="Tahoma"/>
      <family val="2"/>
    </font>
    <font>
      <i/>
      <sz val="10"/>
      <color indexed="8"/>
      <name val="Tahoma"/>
      <family val="2"/>
    </font>
    <font>
      <b/>
      <i/>
      <sz val="10"/>
      <color indexed="8"/>
      <name val="Times New Roman"/>
      <family val="1"/>
    </font>
    <font>
      <b/>
      <i/>
      <sz val="12"/>
      <color indexed="8"/>
      <name val="Tahoma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i/>
      <sz val="11"/>
      <color indexed="8"/>
      <name val="Tahoma"/>
      <family val="2"/>
    </font>
    <font>
      <sz val="10"/>
      <color indexed="8"/>
      <name val="Tahoma"/>
      <family val="2"/>
    </font>
    <font>
      <i/>
      <sz val="10"/>
      <color indexed="8"/>
      <name val="Times New Roman"/>
      <family val="1"/>
    </font>
    <font>
      <b/>
      <i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>
        <color indexed="63"/>
      </right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29" borderId="1" applyNumberFormat="0" applyAlignment="0" applyProtection="0"/>
    <xf numFmtId="0" fontId="48" fillId="0" borderId="6" applyNumberFormat="0" applyFill="0" applyAlignment="0" applyProtection="0"/>
    <xf numFmtId="0" fontId="49" fillId="30" borderId="0" applyNumberFormat="0" applyBorder="0" applyAlignment="0" applyProtection="0"/>
    <xf numFmtId="0" fontId="1" fillId="31" borderId="7" applyNumberFormat="0" applyFont="0" applyAlignment="0" applyProtection="0"/>
    <xf numFmtId="0" fontId="50" fillId="26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4" fillId="0" borderId="0" xfId="0" applyFont="1" applyAlignment="1">
      <alignment horizontal="left" vertical="top"/>
    </xf>
    <xf numFmtId="0" fontId="6" fillId="2" borderId="10" xfId="0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7" fillId="0" borderId="10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3" fontId="7" fillId="0" borderId="10" xfId="0" applyNumberFormat="1" applyFont="1" applyBorder="1" applyAlignment="1">
      <alignment vertical="top"/>
    </xf>
    <xf numFmtId="49" fontId="7" fillId="0" borderId="10" xfId="0" applyNumberFormat="1" applyFont="1" applyBorder="1" applyAlignment="1">
      <alignment horizontal="left" vertical="top"/>
    </xf>
    <xf numFmtId="49" fontId="14" fillId="0" borderId="10" xfId="0" applyNumberFormat="1" applyFont="1" applyBorder="1" applyAlignment="1">
      <alignment horizontal="left" vertical="top" wrapText="1"/>
    </xf>
    <xf numFmtId="49" fontId="14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vertical="center" wrapText="1"/>
    </xf>
    <xf numFmtId="3" fontId="8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horizontal="right" vertical="top"/>
    </xf>
    <xf numFmtId="0" fontId="14" fillId="0" borderId="10" xfId="0" applyFont="1" applyBorder="1" applyAlignment="1">
      <alignment horizontal="left" vertical="top" wrapText="1"/>
    </xf>
    <xf numFmtId="3" fontId="14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horizontal="left" vertical="top"/>
    </xf>
    <xf numFmtId="49" fontId="15" fillId="0" borderId="10" xfId="0" applyNumberFormat="1" applyFont="1" applyBorder="1" applyAlignment="1">
      <alignment horizontal="left" vertical="top"/>
    </xf>
    <xf numFmtId="49" fontId="8" fillId="0" borderId="10" xfId="0" applyNumberFormat="1" applyFont="1" applyBorder="1" applyAlignment="1">
      <alignment horizontal="left" vertical="top"/>
    </xf>
    <xf numFmtId="3" fontId="2" fillId="0" borderId="0" xfId="0" applyNumberFormat="1" applyFont="1" applyAlignment="1">
      <alignment horizontal="right" vertical="top"/>
    </xf>
    <xf numFmtId="4" fontId="2" fillId="0" borderId="0" xfId="0" applyNumberFormat="1" applyFont="1" applyAlignment="1">
      <alignment horizontal="left" vertical="top"/>
    </xf>
    <xf numFmtId="3" fontId="8" fillId="0" borderId="10" xfId="0" applyNumberFormat="1" applyFont="1" applyBorder="1" applyAlignment="1">
      <alignment horizontal="right" vertical="top"/>
    </xf>
    <xf numFmtId="0" fontId="6" fillId="2" borderId="14" xfId="0" applyFont="1" applyFill="1" applyBorder="1" applyAlignment="1">
      <alignment horizontal="center" vertical="center" wrapText="1"/>
    </xf>
    <xf numFmtId="4" fontId="16" fillId="0" borderId="10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top"/>
    </xf>
    <xf numFmtId="4" fontId="16" fillId="0" borderId="10" xfId="0" applyNumberFormat="1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top"/>
    </xf>
    <xf numFmtId="4" fontId="9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right" vertical="top"/>
    </xf>
    <xf numFmtId="3" fontId="7" fillId="0" borderId="15" xfId="0" applyNumberFormat="1" applyFont="1" applyBorder="1" applyAlignment="1">
      <alignment vertical="center" wrapText="1"/>
    </xf>
    <xf numFmtId="3" fontId="8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center" wrapText="1"/>
    </xf>
    <xf numFmtId="3" fontId="7" fillId="0" borderId="15" xfId="0" applyNumberFormat="1" applyFont="1" applyBorder="1" applyAlignment="1">
      <alignment vertical="top"/>
    </xf>
    <xf numFmtId="3" fontId="8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15" xfId="0" applyNumberFormat="1" applyFont="1" applyBorder="1" applyAlignment="1">
      <alignment horizontal="right" vertical="top"/>
    </xf>
    <xf numFmtId="3" fontId="8" fillId="0" borderId="15" xfId="0" applyNumberFormat="1" applyFont="1" applyBorder="1" applyAlignment="1">
      <alignment horizontal="right" vertical="top"/>
    </xf>
    <xf numFmtId="4" fontId="9" fillId="0" borderId="0" xfId="0" applyNumberFormat="1" applyFont="1" applyBorder="1" applyAlignment="1">
      <alignment horizontal="center" vertical="top"/>
    </xf>
    <xf numFmtId="4" fontId="3" fillId="0" borderId="10" xfId="0" applyNumberFormat="1" applyFont="1" applyBorder="1" applyAlignment="1">
      <alignment horizontal="center" vertical="top"/>
    </xf>
    <xf numFmtId="0" fontId="17" fillId="2" borderId="10" xfId="0" applyFont="1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top" wrapText="1"/>
    </xf>
    <xf numFmtId="49" fontId="9" fillId="0" borderId="10" xfId="0" applyNumberFormat="1" applyFont="1" applyBorder="1" applyAlignment="1">
      <alignment horizontal="left" vertical="center" wrapText="1"/>
    </xf>
    <xf numFmtId="4" fontId="9" fillId="0" borderId="10" xfId="0" applyNumberFormat="1" applyFont="1" applyBorder="1" applyAlignment="1">
      <alignment horizontal="right" vertical="center" wrapText="1"/>
    </xf>
    <xf numFmtId="0" fontId="16" fillId="0" borderId="10" xfId="0" applyFont="1" applyBorder="1" applyAlignment="1">
      <alignment horizontal="left" vertical="top" wrapText="1"/>
    </xf>
    <xf numFmtId="49" fontId="16" fillId="0" borderId="10" xfId="0" applyNumberFormat="1" applyFont="1" applyBorder="1" applyAlignment="1">
      <alignment horizontal="left" vertical="center" wrapText="1"/>
    </xf>
    <xf numFmtId="4" fontId="16" fillId="0" borderId="10" xfId="0" applyNumberFormat="1" applyFont="1" applyBorder="1" applyAlignment="1">
      <alignment horizontal="right" vertical="center" wrapText="1"/>
    </xf>
    <xf numFmtId="4" fontId="9" fillId="0" borderId="15" xfId="0" applyNumberFormat="1" applyFont="1" applyBorder="1" applyAlignment="1">
      <alignment horizontal="right" vertical="center" wrapText="1"/>
    </xf>
    <xf numFmtId="4" fontId="16" fillId="0" borderId="15" xfId="0" applyNumberFormat="1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left" vertical="top" wrapText="1"/>
    </xf>
    <xf numFmtId="4" fontId="9" fillId="0" borderId="10" xfId="0" applyNumberFormat="1" applyFont="1" applyBorder="1" applyAlignment="1">
      <alignment horizontal="right" vertical="center"/>
    </xf>
    <xf numFmtId="4" fontId="9" fillId="0" borderId="15" xfId="0" applyNumberFormat="1" applyFont="1" applyBorder="1" applyAlignment="1">
      <alignment horizontal="right" vertical="center"/>
    </xf>
    <xf numFmtId="49" fontId="16" fillId="0" borderId="10" xfId="0" applyNumberFormat="1" applyFont="1" applyBorder="1" applyAlignment="1">
      <alignment horizontal="left" vertical="top" wrapText="1"/>
    </xf>
    <xf numFmtId="4" fontId="16" fillId="0" borderId="10" xfId="0" applyNumberFormat="1" applyFont="1" applyBorder="1" applyAlignment="1">
      <alignment horizontal="right" vertical="center"/>
    </xf>
    <xf numFmtId="4" fontId="16" fillId="0" borderId="15" xfId="0" applyNumberFormat="1" applyFont="1" applyBorder="1" applyAlignment="1">
      <alignment horizontal="right" vertical="center"/>
    </xf>
    <xf numFmtId="49" fontId="17" fillId="0" borderId="10" xfId="0" applyNumberFormat="1" applyFont="1" applyBorder="1" applyAlignment="1">
      <alignment horizontal="left" vertical="center" wrapText="1"/>
    </xf>
    <xf numFmtId="4" fontId="17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center"/>
    </xf>
    <xf numFmtId="4" fontId="3" fillId="0" borderId="16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/>
    </xf>
    <xf numFmtId="4" fontId="3" fillId="0" borderId="12" xfId="0" applyNumberFormat="1" applyFont="1" applyBorder="1" applyAlignment="1">
      <alignment horizontal="center" vertical="top"/>
    </xf>
    <xf numFmtId="0" fontId="16" fillId="0" borderId="10" xfId="0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4" fontId="16" fillId="0" borderId="10" xfId="0" applyNumberFormat="1" applyFont="1" applyBorder="1" applyAlignment="1">
      <alignment horizontal="right" vertical="top"/>
    </xf>
    <xf numFmtId="4" fontId="16" fillId="0" borderId="15" xfId="0" applyNumberFormat="1" applyFont="1" applyBorder="1" applyAlignment="1">
      <alignment horizontal="right" vertical="top"/>
    </xf>
    <xf numFmtId="49" fontId="16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left" vertical="top"/>
    </xf>
    <xf numFmtId="4" fontId="9" fillId="0" borderId="10" xfId="0" applyNumberFormat="1" applyFont="1" applyBorder="1" applyAlignment="1">
      <alignment horizontal="right" vertical="top"/>
    </xf>
    <xf numFmtId="4" fontId="9" fillId="0" borderId="15" xfId="0" applyNumberFormat="1" applyFont="1" applyBorder="1" applyAlignment="1">
      <alignment horizontal="right"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3" fontId="8" fillId="0" borderId="10" xfId="0" applyNumberFormat="1" applyFont="1" applyBorder="1" applyAlignment="1">
      <alignment vertical="top"/>
    </xf>
    <xf numFmtId="3" fontId="8" fillId="0" borderId="15" xfId="0" applyNumberFormat="1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4" fontId="4" fillId="0" borderId="10" xfId="0" applyNumberFormat="1" applyFont="1" applyBorder="1" applyAlignment="1">
      <alignment horizontal="center" vertical="top"/>
    </xf>
    <xf numFmtId="4" fontId="18" fillId="0" borderId="1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9" fillId="0" borderId="0" xfId="0" applyNumberFormat="1" applyFont="1" applyAlignment="1">
      <alignment horizontal="left" vertical="top"/>
    </xf>
    <xf numFmtId="0" fontId="19" fillId="0" borderId="0" xfId="0" applyFont="1" applyAlignment="1">
      <alignment horizontal="right" vertical="top"/>
    </xf>
    <xf numFmtId="49" fontId="20" fillId="0" borderId="0" xfId="0" applyNumberFormat="1" applyFont="1" applyAlignment="1">
      <alignment horizontal="left" vertical="top"/>
    </xf>
    <xf numFmtId="0" fontId="20" fillId="0" borderId="0" xfId="0" applyFont="1" applyAlignment="1">
      <alignment horizontal="right" vertical="top"/>
    </xf>
    <xf numFmtId="0" fontId="20" fillId="0" borderId="0" xfId="0" applyFont="1" applyAlignment="1">
      <alignment horizontal="left" vertical="top"/>
    </xf>
    <xf numFmtId="0" fontId="21" fillId="2" borderId="10" xfId="0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center" wrapText="1"/>
    </xf>
    <xf numFmtId="0" fontId="18" fillId="0" borderId="10" xfId="0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right" vertical="center" wrapText="1"/>
    </xf>
    <xf numFmtId="49" fontId="18" fillId="0" borderId="10" xfId="0" applyNumberFormat="1" applyFont="1" applyBorder="1" applyAlignment="1">
      <alignment horizontal="left" vertical="top" wrapText="1"/>
    </xf>
    <xf numFmtId="4" fontId="18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left" vertical="top"/>
    </xf>
    <xf numFmtId="3" fontId="9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0" fillId="0" borderId="0" xfId="0" applyFont="1" applyAlignment="1">
      <alignment horizontal="center" vertical="top" wrapText="1"/>
    </xf>
    <xf numFmtId="14" fontId="10" fillId="0" borderId="0" xfId="0" applyNumberFormat="1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7" fillId="2" borderId="10" xfId="0" applyFont="1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9" xfId="0" applyFont="1" applyFill="1" applyBorder="1" applyAlignment="1">
      <alignment horizontal="center" vertical="center" wrapText="1"/>
    </xf>
    <xf numFmtId="0" fontId="17" fillId="2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21" fillId="2" borderId="16" xfId="0" applyFont="1" applyFill="1" applyBorder="1" applyAlignment="1">
      <alignment horizontal="center" vertical="center" wrapText="1"/>
    </xf>
    <xf numFmtId="0" fontId="21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4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21" fillId="2" borderId="10" xfId="0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horizontal="center" vertical="center"/>
    </xf>
    <xf numFmtId="0" fontId="21" fillId="2" borderId="18" xfId="0" applyFont="1" applyFill="1" applyBorder="1" applyAlignment="1">
      <alignment horizontal="center" vertical="center" wrapText="1"/>
    </xf>
    <xf numFmtId="0" fontId="21" fillId="2" borderId="11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3"/>
  <sheetViews>
    <sheetView tabSelected="1" view="pageLayout" workbookViewId="0" topLeftCell="A1">
      <selection activeCell="A5" sqref="A5:E5"/>
    </sheetView>
  </sheetViews>
  <sheetFormatPr defaultColWidth="9.140625" defaultRowHeight="15"/>
  <cols>
    <col min="1" max="1" width="57.28125" style="1" customWidth="1"/>
    <col min="2" max="2" width="13.7109375" style="2" customWidth="1"/>
    <col min="3" max="3" width="15.8515625" style="3" customWidth="1"/>
    <col min="4" max="4" width="16.00390625" style="3" customWidth="1"/>
    <col min="5" max="5" width="15.421875" style="3" customWidth="1"/>
    <col min="6" max="6" width="11.7109375" style="1" bestFit="1" customWidth="1"/>
    <col min="7" max="7" width="12.28125" style="1" bestFit="1" customWidth="1"/>
    <col min="8" max="16384" width="9.140625" style="1" customWidth="1"/>
  </cols>
  <sheetData>
    <row r="1" spans="1:6" ht="15.75">
      <c r="A1" s="4" t="s">
        <v>252</v>
      </c>
      <c r="E1" s="20" t="s">
        <v>334</v>
      </c>
      <c r="F1" s="18"/>
    </row>
    <row r="2" ht="15.75">
      <c r="A2" s="4" t="s">
        <v>253</v>
      </c>
    </row>
    <row r="3" ht="15.75">
      <c r="A3" s="4" t="s">
        <v>416</v>
      </c>
    </row>
    <row r="5" spans="1:5" ht="15">
      <c r="A5" s="138" t="s">
        <v>278</v>
      </c>
      <c r="B5" s="138"/>
      <c r="C5" s="138"/>
      <c r="D5" s="138"/>
      <c r="E5" s="138"/>
    </row>
    <row r="6" spans="1:5" ht="15">
      <c r="A6" s="139">
        <v>42916</v>
      </c>
      <c r="B6" s="140"/>
      <c r="C6" s="140"/>
      <c r="D6" s="140"/>
      <c r="E6" s="140"/>
    </row>
    <row r="7" ht="12.75">
      <c r="B7" s="22"/>
    </row>
    <row r="9" ht="6.75" customHeight="1"/>
    <row r="10" spans="1:6" ht="12.75" customHeight="1">
      <c r="A10" s="141" t="s">
        <v>256</v>
      </c>
      <c r="B10" s="142" t="s">
        <v>251</v>
      </c>
      <c r="C10" s="143" t="s">
        <v>450</v>
      </c>
      <c r="D10" s="144" t="s">
        <v>441</v>
      </c>
      <c r="E10" s="146" t="s">
        <v>451</v>
      </c>
      <c r="F10" s="134" t="s">
        <v>425</v>
      </c>
    </row>
    <row r="11" spans="1:6" ht="32.25" customHeight="1">
      <c r="A11" s="141"/>
      <c r="B11" s="142"/>
      <c r="C11" s="143"/>
      <c r="D11" s="145"/>
      <c r="E11" s="147"/>
      <c r="F11" s="135"/>
    </row>
    <row r="12" spans="1:6" ht="13.5">
      <c r="A12" s="65"/>
      <c r="B12" s="66"/>
      <c r="C12" s="67">
        <v>1</v>
      </c>
      <c r="D12" s="68">
        <v>2</v>
      </c>
      <c r="E12" s="69">
        <v>3</v>
      </c>
      <c r="F12" s="70" t="s">
        <v>426</v>
      </c>
    </row>
    <row r="13" spans="1:7" s="17" customFormat="1" ht="13.5">
      <c r="A13" s="71" t="s">
        <v>0</v>
      </c>
      <c r="B13" s="72" t="s">
        <v>60</v>
      </c>
      <c r="C13" s="73">
        <f>C14+C90+C96+C110</f>
        <v>493611697</v>
      </c>
      <c r="D13" s="73">
        <f>D14+D90+D96+D110</f>
        <v>305982000</v>
      </c>
      <c r="E13" s="73">
        <f>E14+E90+E96+E110</f>
        <v>209418506</v>
      </c>
      <c r="F13" s="48">
        <f>E13/D13*100</f>
        <v>68.44144622886313</v>
      </c>
      <c r="G13" s="128"/>
    </row>
    <row r="14" spans="1:6" s="17" customFormat="1" ht="13.5">
      <c r="A14" s="71" t="s">
        <v>1</v>
      </c>
      <c r="B14" s="72" t="s">
        <v>61</v>
      </c>
      <c r="C14" s="73">
        <f>C15+C57</f>
        <v>473473760</v>
      </c>
      <c r="D14" s="73">
        <f>D15+D57</f>
        <v>293606000</v>
      </c>
      <c r="E14" s="73">
        <f>E15+E57</f>
        <v>207705883</v>
      </c>
      <c r="F14" s="48">
        <f aca="true" t="shared" si="0" ref="F14:F76">E14/D14*100</f>
        <v>70.74306485562283</v>
      </c>
    </row>
    <row r="15" spans="1:6" s="17" customFormat="1" ht="13.5">
      <c r="A15" s="71" t="s">
        <v>2</v>
      </c>
      <c r="B15" s="72" t="s">
        <v>62</v>
      </c>
      <c r="C15" s="73">
        <f>C17+C19+C21+C25+C28+C39+C43+C45+C48+C55</f>
        <v>440373986</v>
      </c>
      <c r="D15" s="73">
        <f>D17+D19+D21+D25+D28+D39+D43+D45+D48+D55</f>
        <v>269951000</v>
      </c>
      <c r="E15" s="73">
        <f>E17+E19+E21+E25+E28+E39+E43+E45+E48+E55</f>
        <v>194565031</v>
      </c>
      <c r="F15" s="48">
        <f t="shared" si="0"/>
        <v>72.07420272567985</v>
      </c>
    </row>
    <row r="16" spans="1:6" ht="25.5">
      <c r="A16" s="74" t="s">
        <v>279</v>
      </c>
      <c r="B16" s="75" t="s">
        <v>63</v>
      </c>
      <c r="C16" s="76">
        <f>C17+C19+C21</f>
        <v>168980589</v>
      </c>
      <c r="D16" s="76">
        <f>D17+D19+D21</f>
        <v>86485000</v>
      </c>
      <c r="E16" s="76">
        <f>E17+E19+E21</f>
        <v>75498609</v>
      </c>
      <c r="F16" s="47">
        <f t="shared" si="0"/>
        <v>87.29676706943401</v>
      </c>
    </row>
    <row r="17" spans="1:6" ht="13.5">
      <c r="A17" s="71" t="s">
        <v>380</v>
      </c>
      <c r="B17" s="72" t="s">
        <v>382</v>
      </c>
      <c r="C17" s="73">
        <f>C18</f>
        <v>164000</v>
      </c>
      <c r="D17" s="73">
        <f>D18</f>
        <v>98000</v>
      </c>
      <c r="E17" s="77">
        <f>E18</f>
        <v>90000</v>
      </c>
      <c r="F17" s="48">
        <f t="shared" si="0"/>
        <v>91.83673469387756</v>
      </c>
    </row>
    <row r="18" spans="1:6" ht="12.75">
      <c r="A18" s="74" t="s">
        <v>381</v>
      </c>
      <c r="B18" s="75" t="s">
        <v>383</v>
      </c>
      <c r="C18" s="76">
        <v>164000</v>
      </c>
      <c r="D18" s="76">
        <v>98000</v>
      </c>
      <c r="E18" s="78">
        <v>90000</v>
      </c>
      <c r="F18" s="47">
        <f t="shared" si="0"/>
        <v>91.83673469387756</v>
      </c>
    </row>
    <row r="19" spans="1:6" s="17" customFormat="1" ht="13.5">
      <c r="A19" s="71" t="s">
        <v>280</v>
      </c>
      <c r="B19" s="72" t="s">
        <v>64</v>
      </c>
      <c r="C19" s="73">
        <f>C20</f>
        <v>3392589</v>
      </c>
      <c r="D19" s="73">
        <f>D20</f>
        <v>2035000</v>
      </c>
      <c r="E19" s="77">
        <f>E20</f>
        <v>1280163</v>
      </c>
      <c r="F19" s="48">
        <f t="shared" si="0"/>
        <v>62.907272727272726</v>
      </c>
    </row>
    <row r="20" spans="1:6" ht="25.5">
      <c r="A20" s="74" t="s">
        <v>3</v>
      </c>
      <c r="B20" s="75" t="s">
        <v>65</v>
      </c>
      <c r="C20" s="76">
        <v>3392589</v>
      </c>
      <c r="D20" s="76">
        <v>2035000</v>
      </c>
      <c r="E20" s="78">
        <v>1280163</v>
      </c>
      <c r="F20" s="47">
        <f t="shared" si="0"/>
        <v>62.907272727272726</v>
      </c>
    </row>
    <row r="21" spans="1:6" s="17" customFormat="1" ht="13.5">
      <c r="A21" s="71" t="s">
        <v>281</v>
      </c>
      <c r="B21" s="72" t="s">
        <v>66</v>
      </c>
      <c r="C21" s="73">
        <f>C22+C23</f>
        <v>165424000</v>
      </c>
      <c r="D21" s="73">
        <f>D22+D23</f>
        <v>84352000</v>
      </c>
      <c r="E21" s="77">
        <f>E22+E23</f>
        <v>74128446</v>
      </c>
      <c r="F21" s="48">
        <f t="shared" si="0"/>
        <v>87.87989140743551</v>
      </c>
    </row>
    <row r="22" spans="1:6" ht="12.75">
      <c r="A22" s="74" t="s">
        <v>4</v>
      </c>
      <c r="B22" s="75" t="s">
        <v>67</v>
      </c>
      <c r="C22" s="76">
        <v>164250000</v>
      </c>
      <c r="D22" s="76">
        <v>83764000</v>
      </c>
      <c r="E22" s="78">
        <v>73598626</v>
      </c>
      <c r="F22" s="47">
        <f t="shared" si="0"/>
        <v>87.86426865956736</v>
      </c>
    </row>
    <row r="23" spans="1:6" ht="25.5">
      <c r="A23" s="74" t="s">
        <v>5</v>
      </c>
      <c r="B23" s="75" t="s">
        <v>68</v>
      </c>
      <c r="C23" s="76">
        <v>1174000</v>
      </c>
      <c r="D23" s="76">
        <v>588000</v>
      </c>
      <c r="E23" s="78">
        <v>529820</v>
      </c>
      <c r="F23" s="47">
        <f t="shared" si="0"/>
        <v>90.10544217687075</v>
      </c>
    </row>
    <row r="24" spans="1:6" ht="27" hidden="1">
      <c r="A24" s="71" t="s">
        <v>282</v>
      </c>
      <c r="B24" s="72" t="s">
        <v>69</v>
      </c>
      <c r="C24" s="73">
        <f aca="true" t="shared" si="1" ref="C24:E25">C25</f>
        <v>0</v>
      </c>
      <c r="D24" s="73">
        <f t="shared" si="1"/>
        <v>0</v>
      </c>
      <c r="E24" s="77">
        <f t="shared" si="1"/>
        <v>0</v>
      </c>
      <c r="F24" s="48"/>
    </row>
    <row r="25" spans="1:6" s="17" customFormat="1" ht="27" hidden="1">
      <c r="A25" s="71" t="s">
        <v>283</v>
      </c>
      <c r="B25" s="72" t="s">
        <v>70</v>
      </c>
      <c r="C25" s="73">
        <f t="shared" si="1"/>
        <v>0</v>
      </c>
      <c r="D25" s="73">
        <f t="shared" si="1"/>
        <v>0</v>
      </c>
      <c r="E25" s="77">
        <f t="shared" si="1"/>
        <v>0</v>
      </c>
      <c r="F25" s="48"/>
    </row>
    <row r="26" spans="1:6" ht="13.5" hidden="1">
      <c r="A26" s="74" t="s">
        <v>6</v>
      </c>
      <c r="B26" s="75" t="s">
        <v>71</v>
      </c>
      <c r="C26" s="76"/>
      <c r="D26" s="76"/>
      <c r="E26" s="78"/>
      <c r="F26" s="48"/>
    </row>
    <row r="27" spans="1:6" ht="13.5" hidden="1">
      <c r="A27" s="74" t="s">
        <v>284</v>
      </c>
      <c r="B27" s="75" t="s">
        <v>72</v>
      </c>
      <c r="C27" s="76"/>
      <c r="D27" s="76"/>
      <c r="E27" s="78"/>
      <c r="F27" s="48"/>
    </row>
    <row r="28" spans="1:6" s="17" customFormat="1" ht="13.5">
      <c r="A28" s="71" t="s">
        <v>285</v>
      </c>
      <c r="B28" s="72" t="s">
        <v>73</v>
      </c>
      <c r="C28" s="73">
        <f>C29+C32+C36+C37</f>
        <v>104982837</v>
      </c>
      <c r="D28" s="73">
        <f>D29+D32+D36+D37</f>
        <v>88687000</v>
      </c>
      <c r="E28" s="77">
        <f>E29+E32+E36+E37</f>
        <v>38171628</v>
      </c>
      <c r="F28" s="48">
        <f t="shared" si="0"/>
        <v>43.04083800331503</v>
      </c>
    </row>
    <row r="29" spans="1:6" ht="12.75">
      <c r="A29" s="74" t="s">
        <v>286</v>
      </c>
      <c r="B29" s="75" t="s">
        <v>74</v>
      </c>
      <c r="C29" s="76">
        <f>C30+C31</f>
        <v>94729440</v>
      </c>
      <c r="D29" s="76">
        <f>D30+D31</f>
        <v>81935000</v>
      </c>
      <c r="E29" s="76">
        <f>E30+E31</f>
        <v>32160759</v>
      </c>
      <c r="F29" s="47">
        <f t="shared" si="0"/>
        <v>39.25155183987307</v>
      </c>
    </row>
    <row r="30" spans="1:6" ht="12.75">
      <c r="A30" s="74" t="s">
        <v>7</v>
      </c>
      <c r="B30" s="75" t="s">
        <v>75</v>
      </c>
      <c r="C30" s="76">
        <v>11836292</v>
      </c>
      <c r="D30" s="76">
        <v>7903000</v>
      </c>
      <c r="E30" s="78">
        <v>7675687</v>
      </c>
      <c r="F30" s="47">
        <f t="shared" si="0"/>
        <v>97.12371251423511</v>
      </c>
    </row>
    <row r="31" spans="1:6" ht="12.75">
      <c r="A31" s="74" t="s">
        <v>8</v>
      </c>
      <c r="B31" s="75" t="s">
        <v>76</v>
      </c>
      <c r="C31" s="76">
        <v>82893148</v>
      </c>
      <c r="D31" s="76">
        <v>74032000</v>
      </c>
      <c r="E31" s="78">
        <v>24485072</v>
      </c>
      <c r="F31" s="47">
        <f t="shared" si="0"/>
        <v>33.07363302355738</v>
      </c>
    </row>
    <row r="32" spans="1:6" ht="12.75">
      <c r="A32" s="74" t="s">
        <v>287</v>
      </c>
      <c r="B32" s="75" t="s">
        <v>77</v>
      </c>
      <c r="C32" s="76">
        <f>C33+C34+C35</f>
        <v>7993685</v>
      </c>
      <c r="D32" s="76">
        <f>D33+D34+D35</f>
        <v>5396000</v>
      </c>
      <c r="E32" s="76">
        <f>E33+E34+E35</f>
        <v>4664551</v>
      </c>
      <c r="F32" s="47">
        <f t="shared" si="0"/>
        <v>86.44460711638251</v>
      </c>
    </row>
    <row r="33" spans="1:6" ht="12.75">
      <c r="A33" s="74" t="s">
        <v>9</v>
      </c>
      <c r="B33" s="75" t="s">
        <v>78</v>
      </c>
      <c r="C33" s="76">
        <v>4685187</v>
      </c>
      <c r="D33" s="76">
        <v>3291000</v>
      </c>
      <c r="E33" s="78">
        <v>2712788</v>
      </c>
      <c r="F33" s="47">
        <f t="shared" si="0"/>
        <v>82.43050744454573</v>
      </c>
    </row>
    <row r="34" spans="1:6" ht="12.75">
      <c r="A34" s="74" t="s">
        <v>10</v>
      </c>
      <c r="B34" s="75" t="s">
        <v>79</v>
      </c>
      <c r="C34" s="76">
        <v>3249236</v>
      </c>
      <c r="D34" s="76">
        <v>2069000</v>
      </c>
      <c r="E34" s="78">
        <v>1888806</v>
      </c>
      <c r="F34" s="47">
        <f t="shared" si="0"/>
        <v>91.29076848719187</v>
      </c>
    </row>
    <row r="35" spans="1:6" ht="12.75">
      <c r="A35" s="74" t="s">
        <v>11</v>
      </c>
      <c r="B35" s="75" t="s">
        <v>80</v>
      </c>
      <c r="C35" s="76">
        <v>59262</v>
      </c>
      <c r="D35" s="76">
        <v>36000</v>
      </c>
      <c r="E35" s="78">
        <v>62957</v>
      </c>
      <c r="F35" s="47">
        <f t="shared" si="0"/>
        <v>174.88055555555556</v>
      </c>
    </row>
    <row r="36" spans="1:6" ht="25.5">
      <c r="A36" s="74" t="s">
        <v>12</v>
      </c>
      <c r="B36" s="75" t="s">
        <v>81</v>
      </c>
      <c r="C36" s="76">
        <v>1886728</v>
      </c>
      <c r="D36" s="76">
        <v>1132000</v>
      </c>
      <c r="E36" s="78">
        <v>1073148</v>
      </c>
      <c r="F36" s="49">
        <f t="shared" si="0"/>
        <v>94.80106007067138</v>
      </c>
    </row>
    <row r="37" spans="1:6" ht="12.75">
      <c r="A37" s="74" t="s">
        <v>13</v>
      </c>
      <c r="B37" s="75" t="s">
        <v>82</v>
      </c>
      <c r="C37" s="76">
        <v>372984</v>
      </c>
      <c r="D37" s="76">
        <v>224000</v>
      </c>
      <c r="E37" s="78">
        <v>273170</v>
      </c>
      <c r="F37" s="47">
        <f t="shared" si="0"/>
        <v>121.95089285714286</v>
      </c>
    </row>
    <row r="38" spans="1:6" ht="12.75" hidden="1">
      <c r="A38" s="74" t="s">
        <v>288</v>
      </c>
      <c r="B38" s="75" t="s">
        <v>83</v>
      </c>
      <c r="C38" s="76">
        <v>13531323</v>
      </c>
      <c r="D38" s="76">
        <v>80896230</v>
      </c>
      <c r="E38" s="78"/>
      <c r="F38" s="47"/>
    </row>
    <row r="39" spans="1:6" s="17" customFormat="1" ht="13.5">
      <c r="A39" s="71" t="s">
        <v>289</v>
      </c>
      <c r="B39" s="72" t="s">
        <v>84</v>
      </c>
      <c r="C39" s="73">
        <f>C40+C41+C42</f>
        <v>138061000</v>
      </c>
      <c r="D39" s="73">
        <f>D40+D41+D42</f>
        <v>71375000</v>
      </c>
      <c r="E39" s="77">
        <f>E40+E41+E42</f>
        <v>71375000</v>
      </c>
      <c r="F39" s="48">
        <f t="shared" si="0"/>
        <v>100</v>
      </c>
    </row>
    <row r="40" spans="1:6" ht="42.75" customHeight="1">
      <c r="A40" s="74" t="s">
        <v>14</v>
      </c>
      <c r="B40" s="75" t="s">
        <v>85</v>
      </c>
      <c r="C40" s="76">
        <v>136613000</v>
      </c>
      <c r="D40" s="76">
        <v>70651000</v>
      </c>
      <c r="E40" s="78">
        <v>70651000</v>
      </c>
      <c r="F40" s="49">
        <f t="shared" si="0"/>
        <v>100</v>
      </c>
    </row>
    <row r="41" spans="1:6" ht="25.5">
      <c r="A41" s="74" t="s">
        <v>15</v>
      </c>
      <c r="B41" s="75" t="s">
        <v>86</v>
      </c>
      <c r="C41" s="76">
        <v>526000</v>
      </c>
      <c r="D41" s="76">
        <v>264000</v>
      </c>
      <c r="E41" s="78">
        <v>264000</v>
      </c>
      <c r="F41" s="47">
        <f t="shared" si="0"/>
        <v>100</v>
      </c>
    </row>
    <row r="42" spans="1:6" ht="25.5">
      <c r="A42" s="74" t="s">
        <v>391</v>
      </c>
      <c r="B42" s="75" t="s">
        <v>392</v>
      </c>
      <c r="C42" s="76">
        <v>922000</v>
      </c>
      <c r="D42" s="76">
        <v>460000</v>
      </c>
      <c r="E42" s="78">
        <v>460000</v>
      </c>
      <c r="F42" s="47">
        <f t="shared" si="0"/>
        <v>100</v>
      </c>
    </row>
    <row r="43" spans="1:6" s="17" customFormat="1" ht="13.5">
      <c r="A43" s="71" t="s">
        <v>290</v>
      </c>
      <c r="B43" s="72" t="s">
        <v>87</v>
      </c>
      <c r="C43" s="73">
        <f>C44</f>
        <v>49113</v>
      </c>
      <c r="D43" s="73">
        <f>D44</f>
        <v>29000</v>
      </c>
      <c r="E43" s="77">
        <f>E44</f>
        <v>250</v>
      </c>
      <c r="F43" s="48">
        <f t="shared" si="0"/>
        <v>0.8620689655172413</v>
      </c>
    </row>
    <row r="44" spans="1:6" ht="12.75">
      <c r="A44" s="74" t="s">
        <v>16</v>
      </c>
      <c r="B44" s="75" t="s">
        <v>88</v>
      </c>
      <c r="C44" s="76">
        <v>49113</v>
      </c>
      <c r="D44" s="76">
        <v>29000</v>
      </c>
      <c r="E44" s="78">
        <v>250</v>
      </c>
      <c r="F44" s="47">
        <f t="shared" si="0"/>
        <v>0.8620689655172413</v>
      </c>
    </row>
    <row r="45" spans="1:6" s="17" customFormat="1" ht="13.5">
      <c r="A45" s="71" t="s">
        <v>291</v>
      </c>
      <c r="B45" s="72" t="s">
        <v>89</v>
      </c>
      <c r="C45" s="73">
        <f>C46+C47</f>
        <v>1606586</v>
      </c>
      <c r="D45" s="73">
        <f>D46+D47</f>
        <v>963000</v>
      </c>
      <c r="E45" s="77">
        <f>E46+E47</f>
        <v>540375</v>
      </c>
      <c r="F45" s="48">
        <f t="shared" si="0"/>
        <v>56.11370716510904</v>
      </c>
    </row>
    <row r="46" spans="1:6" ht="12.75">
      <c r="A46" s="74" t="s">
        <v>17</v>
      </c>
      <c r="B46" s="75" t="s">
        <v>90</v>
      </c>
      <c r="C46" s="76">
        <v>177112</v>
      </c>
      <c r="D46" s="76">
        <v>106000</v>
      </c>
      <c r="E46" s="78">
        <v>100859</v>
      </c>
      <c r="F46" s="47">
        <f t="shared" si="0"/>
        <v>95.15</v>
      </c>
    </row>
    <row r="47" spans="1:6" ht="12.75">
      <c r="A47" s="74" t="s">
        <v>18</v>
      </c>
      <c r="B47" s="75" t="s">
        <v>91</v>
      </c>
      <c r="C47" s="76">
        <v>1429474</v>
      </c>
      <c r="D47" s="76">
        <v>857000</v>
      </c>
      <c r="E47" s="78">
        <v>439516</v>
      </c>
      <c r="F47" s="47">
        <f t="shared" si="0"/>
        <v>51.28541423570595</v>
      </c>
    </row>
    <row r="48" spans="1:6" s="17" customFormat="1" ht="27">
      <c r="A48" s="71" t="s">
        <v>292</v>
      </c>
      <c r="B48" s="72" t="s">
        <v>92</v>
      </c>
      <c r="C48" s="73">
        <f>C49+C52+C53</f>
        <v>26598935</v>
      </c>
      <c r="D48" s="73">
        <f>D49+D52+D53</f>
        <v>22355000</v>
      </c>
      <c r="E48" s="77">
        <f>E49+E52+E53</f>
        <v>8941848</v>
      </c>
      <c r="F48" s="51">
        <f t="shared" si="0"/>
        <v>39.99932006262581</v>
      </c>
    </row>
    <row r="49" spans="1:6" ht="12.75">
      <c r="A49" s="74" t="s">
        <v>293</v>
      </c>
      <c r="B49" s="75" t="s">
        <v>93</v>
      </c>
      <c r="C49" s="76">
        <f>C51+C50</f>
        <v>24191750</v>
      </c>
      <c r="D49" s="76">
        <f>D51+D50</f>
        <v>20670000</v>
      </c>
      <c r="E49" s="76">
        <f>E51+E50</f>
        <v>7777392</v>
      </c>
      <c r="F49" s="47">
        <f t="shared" si="0"/>
        <v>37.62647314949202</v>
      </c>
    </row>
    <row r="50" spans="1:6" ht="12.75">
      <c r="A50" s="74" t="s">
        <v>19</v>
      </c>
      <c r="B50" s="75" t="s">
        <v>94</v>
      </c>
      <c r="C50" s="76">
        <v>13223184</v>
      </c>
      <c r="D50" s="76">
        <v>11401000</v>
      </c>
      <c r="E50" s="78">
        <v>4576947</v>
      </c>
      <c r="F50" s="47">
        <f t="shared" si="0"/>
        <v>40.1451363915446</v>
      </c>
    </row>
    <row r="51" spans="1:6" ht="12.75">
      <c r="A51" s="74" t="s">
        <v>20</v>
      </c>
      <c r="B51" s="75" t="s">
        <v>95</v>
      </c>
      <c r="C51" s="76">
        <v>10968566</v>
      </c>
      <c r="D51" s="76">
        <v>9269000</v>
      </c>
      <c r="E51" s="78">
        <v>3200445</v>
      </c>
      <c r="F51" s="47">
        <f t="shared" si="0"/>
        <v>34.52848203689719</v>
      </c>
    </row>
    <row r="52" spans="1:6" ht="12.75">
      <c r="A52" s="74" t="s">
        <v>21</v>
      </c>
      <c r="B52" s="75" t="s">
        <v>96</v>
      </c>
      <c r="C52" s="76">
        <v>1776397</v>
      </c>
      <c r="D52" s="76">
        <v>1306000</v>
      </c>
      <c r="E52" s="78">
        <v>795837</v>
      </c>
      <c r="F52" s="47">
        <f t="shared" si="0"/>
        <v>60.936983154670756</v>
      </c>
    </row>
    <row r="53" spans="1:6" ht="25.5">
      <c r="A53" s="74" t="s">
        <v>22</v>
      </c>
      <c r="B53" s="75" t="s">
        <v>97</v>
      </c>
      <c r="C53" s="76">
        <v>630788</v>
      </c>
      <c r="D53" s="76">
        <v>379000</v>
      </c>
      <c r="E53" s="78">
        <v>368619</v>
      </c>
      <c r="F53" s="47">
        <f t="shared" si="0"/>
        <v>97.26094986807388</v>
      </c>
    </row>
    <row r="54" spans="1:6" ht="13.5">
      <c r="A54" s="71" t="s">
        <v>23</v>
      </c>
      <c r="B54" s="72" t="s">
        <v>98</v>
      </c>
      <c r="C54" s="73">
        <f aca="true" t="shared" si="2" ref="C54:E55">C55</f>
        <v>94926</v>
      </c>
      <c r="D54" s="73">
        <f t="shared" si="2"/>
        <v>57000</v>
      </c>
      <c r="E54" s="77">
        <f t="shared" si="2"/>
        <v>37321</v>
      </c>
      <c r="F54" s="48">
        <f t="shared" si="0"/>
        <v>65.47543859649123</v>
      </c>
    </row>
    <row r="55" spans="1:6" s="17" customFormat="1" ht="13.5">
      <c r="A55" s="71" t="s">
        <v>294</v>
      </c>
      <c r="B55" s="72" t="s">
        <v>99</v>
      </c>
      <c r="C55" s="73">
        <f t="shared" si="2"/>
        <v>94926</v>
      </c>
      <c r="D55" s="73">
        <f t="shared" si="2"/>
        <v>57000</v>
      </c>
      <c r="E55" s="77">
        <f t="shared" si="2"/>
        <v>37321</v>
      </c>
      <c r="F55" s="48">
        <f t="shared" si="0"/>
        <v>65.47543859649123</v>
      </c>
    </row>
    <row r="56" spans="1:6" ht="12.75">
      <c r="A56" s="74" t="s">
        <v>24</v>
      </c>
      <c r="B56" s="75" t="s">
        <v>100</v>
      </c>
      <c r="C56" s="76">
        <v>94926</v>
      </c>
      <c r="D56" s="76">
        <v>57000</v>
      </c>
      <c r="E56" s="78">
        <v>37321</v>
      </c>
      <c r="F56" s="47">
        <f t="shared" si="0"/>
        <v>65.47543859649123</v>
      </c>
    </row>
    <row r="57" spans="1:6" ht="13.5">
      <c r="A57" s="71" t="s">
        <v>25</v>
      </c>
      <c r="B57" s="72" t="s">
        <v>101</v>
      </c>
      <c r="C57" s="73">
        <f>C58+C64</f>
        <v>33099774</v>
      </c>
      <c r="D57" s="73">
        <f>D58+D64</f>
        <v>23655000</v>
      </c>
      <c r="E57" s="73">
        <f>E58+E64</f>
        <v>13140852</v>
      </c>
      <c r="F57" s="48">
        <f t="shared" si="0"/>
        <v>55.55211160431198</v>
      </c>
    </row>
    <row r="58" spans="1:6" ht="13.5">
      <c r="A58" s="71" t="s">
        <v>295</v>
      </c>
      <c r="B58" s="72" t="s">
        <v>102</v>
      </c>
      <c r="C58" s="73">
        <f>C59</f>
        <v>4996513</v>
      </c>
      <c r="D58" s="73">
        <f>D59</f>
        <v>4091000</v>
      </c>
      <c r="E58" s="73">
        <f>E59</f>
        <v>1885394</v>
      </c>
      <c r="F58" s="48">
        <f t="shared" si="0"/>
        <v>46.086384747005624</v>
      </c>
    </row>
    <row r="59" spans="1:6" s="17" customFormat="1" ht="13.5">
      <c r="A59" s="71" t="s">
        <v>263</v>
      </c>
      <c r="B59" s="72" t="s">
        <v>103</v>
      </c>
      <c r="C59" s="73">
        <f>C60+C61+C62+C63</f>
        <v>4996513</v>
      </c>
      <c r="D59" s="73">
        <f>D60+D61+D62+D63</f>
        <v>4091000</v>
      </c>
      <c r="E59" s="73">
        <f>E60+E61+E62+E63</f>
        <v>1885394</v>
      </c>
      <c r="F59" s="48">
        <f t="shared" si="0"/>
        <v>46.086384747005624</v>
      </c>
    </row>
    <row r="60" spans="1:6" ht="25.5">
      <c r="A60" s="74" t="s">
        <v>26</v>
      </c>
      <c r="B60" s="75" t="s">
        <v>104</v>
      </c>
      <c r="C60" s="76">
        <v>80851</v>
      </c>
      <c r="D60" s="76">
        <v>48000</v>
      </c>
      <c r="E60" s="78"/>
      <c r="F60" s="49"/>
    </row>
    <row r="61" spans="1:6" ht="12.75">
      <c r="A61" s="74" t="s">
        <v>27</v>
      </c>
      <c r="B61" s="75" t="s">
        <v>105</v>
      </c>
      <c r="C61" s="76">
        <v>2490375</v>
      </c>
      <c r="D61" s="76">
        <v>1679000</v>
      </c>
      <c r="E61" s="78">
        <v>1723591</v>
      </c>
      <c r="F61" s="47">
        <f t="shared" si="0"/>
        <v>102.65580702799286</v>
      </c>
    </row>
    <row r="62" spans="1:6" ht="12.75">
      <c r="A62" s="74" t="s">
        <v>28</v>
      </c>
      <c r="B62" s="75" t="s">
        <v>106</v>
      </c>
      <c r="C62" s="76">
        <v>2416719</v>
      </c>
      <c r="D62" s="76">
        <v>2359000</v>
      </c>
      <c r="E62" s="78">
        <v>161803</v>
      </c>
      <c r="F62" s="47">
        <f t="shared" si="0"/>
        <v>6.858965663416702</v>
      </c>
    </row>
    <row r="63" spans="1:6" ht="12.75">
      <c r="A63" s="74" t="s">
        <v>430</v>
      </c>
      <c r="B63" s="75" t="s">
        <v>401</v>
      </c>
      <c r="C63" s="76">
        <v>8568</v>
      </c>
      <c r="D63" s="76">
        <v>5000</v>
      </c>
      <c r="E63" s="78"/>
      <c r="F63" s="47"/>
    </row>
    <row r="64" spans="1:6" ht="13.5">
      <c r="A64" s="71" t="s">
        <v>296</v>
      </c>
      <c r="B64" s="72" t="s">
        <v>107</v>
      </c>
      <c r="C64" s="73">
        <f>C65+C71+C74+C79+C85</f>
        <v>28103261</v>
      </c>
      <c r="D64" s="73">
        <f>D65+D71+D74+D79+D85</f>
        <v>19564000</v>
      </c>
      <c r="E64" s="73">
        <f>E65+E71+E74+E79+E85</f>
        <v>11255458</v>
      </c>
      <c r="F64" s="48">
        <f t="shared" si="0"/>
        <v>57.531476180740135</v>
      </c>
    </row>
    <row r="65" spans="1:6" s="17" customFormat="1" ht="13.5">
      <c r="A65" s="71" t="s">
        <v>297</v>
      </c>
      <c r="B65" s="72" t="s">
        <v>108</v>
      </c>
      <c r="C65" s="73">
        <f>C66+C67+C68+C69+C70</f>
        <v>6361603</v>
      </c>
      <c r="D65" s="73">
        <f>D66+D67+D68+D69+D70</f>
        <v>3818000</v>
      </c>
      <c r="E65" s="77">
        <f>E66+E67+E68+E69+E70</f>
        <v>3233343</v>
      </c>
      <c r="F65" s="48">
        <f t="shared" si="0"/>
        <v>84.68682556312204</v>
      </c>
    </row>
    <row r="66" spans="1:6" ht="12.75">
      <c r="A66" s="74" t="s">
        <v>29</v>
      </c>
      <c r="B66" s="75" t="s">
        <v>109</v>
      </c>
      <c r="C66" s="76">
        <v>3786361</v>
      </c>
      <c r="D66" s="76">
        <v>2272000</v>
      </c>
      <c r="E66" s="78">
        <v>1797004</v>
      </c>
      <c r="F66" s="47">
        <f t="shared" si="0"/>
        <v>79.09348591549296</v>
      </c>
    </row>
    <row r="67" spans="1:6" ht="25.5">
      <c r="A67" s="74" t="s">
        <v>30</v>
      </c>
      <c r="B67" s="75" t="s">
        <v>110</v>
      </c>
      <c r="C67" s="76">
        <v>261801</v>
      </c>
      <c r="D67" s="76">
        <v>157000</v>
      </c>
      <c r="E67" s="78">
        <v>166720</v>
      </c>
      <c r="F67" s="47">
        <f t="shared" si="0"/>
        <v>106.19108280254777</v>
      </c>
    </row>
    <row r="68" spans="1:6" ht="12.75">
      <c r="A68" s="74" t="s">
        <v>31</v>
      </c>
      <c r="B68" s="75" t="s">
        <v>111</v>
      </c>
      <c r="C68" s="76"/>
      <c r="D68" s="76"/>
      <c r="E68" s="78"/>
      <c r="F68" s="47"/>
    </row>
    <row r="69" spans="1:6" ht="25.5">
      <c r="A69" s="74" t="s">
        <v>32</v>
      </c>
      <c r="B69" s="75" t="s">
        <v>112</v>
      </c>
      <c r="C69" s="76">
        <v>346137</v>
      </c>
      <c r="D69" s="76">
        <v>208000</v>
      </c>
      <c r="E69" s="78">
        <v>28934</v>
      </c>
      <c r="F69" s="49">
        <f t="shared" si="0"/>
        <v>13.910576923076922</v>
      </c>
    </row>
    <row r="70" spans="1:6" ht="12.75">
      <c r="A70" s="74" t="s">
        <v>33</v>
      </c>
      <c r="B70" s="75" t="s">
        <v>113</v>
      </c>
      <c r="C70" s="76">
        <v>1967304</v>
      </c>
      <c r="D70" s="76">
        <v>1181000</v>
      </c>
      <c r="E70" s="78">
        <v>1240685</v>
      </c>
      <c r="F70" s="47">
        <f t="shared" si="0"/>
        <v>105.05376799322607</v>
      </c>
    </row>
    <row r="71" spans="1:6" s="17" customFormat="1" ht="13.5">
      <c r="A71" s="71" t="s">
        <v>298</v>
      </c>
      <c r="B71" s="72" t="s">
        <v>114</v>
      </c>
      <c r="C71" s="73">
        <f>C72+C73</f>
        <v>2205438</v>
      </c>
      <c r="D71" s="73">
        <f>D72+D73</f>
        <v>1324000</v>
      </c>
      <c r="E71" s="77">
        <f>E72+E73</f>
        <v>279163</v>
      </c>
      <c r="F71" s="48">
        <f t="shared" si="0"/>
        <v>21.084818731117824</v>
      </c>
    </row>
    <row r="72" spans="1:6" ht="12.75">
      <c r="A72" s="74" t="s">
        <v>34</v>
      </c>
      <c r="B72" s="75" t="s">
        <v>115</v>
      </c>
      <c r="C72" s="76">
        <v>318260</v>
      </c>
      <c r="D72" s="76">
        <v>191000</v>
      </c>
      <c r="E72" s="78">
        <v>64142</v>
      </c>
      <c r="F72" s="47">
        <f t="shared" si="0"/>
        <v>33.58219895287958</v>
      </c>
    </row>
    <row r="73" spans="1:6" ht="12.75">
      <c r="A73" s="74" t="s">
        <v>35</v>
      </c>
      <c r="B73" s="75" t="s">
        <v>116</v>
      </c>
      <c r="C73" s="76">
        <v>1887178</v>
      </c>
      <c r="D73" s="76">
        <v>1133000</v>
      </c>
      <c r="E73" s="78">
        <v>215021</v>
      </c>
      <c r="F73" s="47">
        <f t="shared" si="0"/>
        <v>18.97802294792586</v>
      </c>
    </row>
    <row r="74" spans="1:6" s="17" customFormat="1" ht="13.5">
      <c r="A74" s="71" t="s">
        <v>299</v>
      </c>
      <c r="B74" s="72" t="s">
        <v>117</v>
      </c>
      <c r="C74" s="73">
        <f>C75+C76+C78</f>
        <v>12754705</v>
      </c>
      <c r="D74" s="73">
        <f>D75+D76+D77+D78</f>
        <v>10353000</v>
      </c>
      <c r="E74" s="77">
        <f>E75+E76+E77+E78</f>
        <v>3144264</v>
      </c>
      <c r="F74" s="48">
        <f t="shared" si="0"/>
        <v>30.37055925818603</v>
      </c>
    </row>
    <row r="75" spans="1:6" ht="25.5">
      <c r="A75" s="74" t="s">
        <v>36</v>
      </c>
      <c r="B75" s="75" t="s">
        <v>434</v>
      </c>
      <c r="C75" s="76">
        <v>5868896</v>
      </c>
      <c r="D75" s="76">
        <v>4356000</v>
      </c>
      <c r="E75" s="78">
        <v>1813567</v>
      </c>
      <c r="F75" s="47">
        <f t="shared" si="0"/>
        <v>41.63376951331497</v>
      </c>
    </row>
    <row r="76" spans="1:6" ht="25.5">
      <c r="A76" s="74" t="s">
        <v>37</v>
      </c>
      <c r="B76" s="75" t="s">
        <v>118</v>
      </c>
      <c r="C76" s="76">
        <v>15504</v>
      </c>
      <c r="D76" s="76">
        <v>9000</v>
      </c>
      <c r="E76" s="78">
        <v>5961</v>
      </c>
      <c r="F76" s="47">
        <f t="shared" si="0"/>
        <v>66.23333333333333</v>
      </c>
    </row>
    <row r="77" spans="1:6" ht="26.25" customHeight="1">
      <c r="A77" s="74" t="s">
        <v>346</v>
      </c>
      <c r="B77" s="75" t="s">
        <v>347</v>
      </c>
      <c r="C77" s="76"/>
      <c r="D77" s="76"/>
      <c r="E77" s="78"/>
      <c r="F77" s="48"/>
    </row>
    <row r="78" spans="1:6" ht="12.75">
      <c r="A78" s="74" t="s">
        <v>38</v>
      </c>
      <c r="B78" s="75" t="s">
        <v>119</v>
      </c>
      <c r="C78" s="76">
        <v>6870305</v>
      </c>
      <c r="D78" s="76">
        <v>5988000</v>
      </c>
      <c r="E78" s="78">
        <v>1324736</v>
      </c>
      <c r="F78" s="47">
        <f>E78/D78*100</f>
        <v>22.123179692718768</v>
      </c>
    </row>
    <row r="79" spans="1:6" s="17" customFormat="1" ht="13.5">
      <c r="A79" s="71" t="s">
        <v>300</v>
      </c>
      <c r="B79" s="72" t="s">
        <v>120</v>
      </c>
      <c r="C79" s="73">
        <f>C80+C84+C81+C82+C83</f>
        <v>6781515</v>
      </c>
      <c r="D79" s="73">
        <f>D80+D84+D81+D82+D83</f>
        <v>4069000</v>
      </c>
      <c r="E79" s="77">
        <f>E80+E84+E81+E82+E83</f>
        <v>4536688</v>
      </c>
      <c r="F79" s="48">
        <f>E79/D79*100</f>
        <v>111.49392971246006</v>
      </c>
    </row>
    <row r="80" spans="1:6" ht="12.75">
      <c r="A80" s="74" t="s">
        <v>58</v>
      </c>
      <c r="B80" s="75" t="s">
        <v>149</v>
      </c>
      <c r="C80" s="76">
        <v>4848113</v>
      </c>
      <c r="D80" s="76">
        <v>2909000</v>
      </c>
      <c r="E80" s="78">
        <v>3562439</v>
      </c>
      <c r="F80" s="47">
        <f>E80/D80*100</f>
        <v>122.46266758336198</v>
      </c>
    </row>
    <row r="81" spans="1:6" ht="12.75">
      <c r="A81" s="74" t="s">
        <v>431</v>
      </c>
      <c r="B81" s="75" t="s">
        <v>384</v>
      </c>
      <c r="C81" s="76">
        <v>1780035</v>
      </c>
      <c r="D81" s="76">
        <v>1068000</v>
      </c>
      <c r="E81" s="78">
        <v>886441</v>
      </c>
      <c r="F81" s="47">
        <f>E81/D81*100</f>
        <v>83.00009363295881</v>
      </c>
    </row>
    <row r="82" spans="1:6" ht="25.5">
      <c r="A82" s="74" t="s">
        <v>386</v>
      </c>
      <c r="B82" s="75" t="s">
        <v>387</v>
      </c>
      <c r="C82" s="76"/>
      <c r="D82" s="76"/>
      <c r="E82" s="78"/>
      <c r="F82" s="49"/>
    </row>
    <row r="83" spans="1:6" ht="25.5">
      <c r="A83" s="74" t="s">
        <v>385</v>
      </c>
      <c r="B83" s="75" t="s">
        <v>388</v>
      </c>
      <c r="C83" s="76"/>
      <c r="D83" s="76"/>
      <c r="E83" s="78"/>
      <c r="F83" s="49"/>
    </row>
    <row r="84" spans="1:6" ht="12.75">
      <c r="A84" s="74" t="s">
        <v>39</v>
      </c>
      <c r="B84" s="75" t="s">
        <v>121</v>
      </c>
      <c r="C84" s="76">
        <v>153367</v>
      </c>
      <c r="D84" s="76">
        <v>92000</v>
      </c>
      <c r="E84" s="78">
        <v>87808</v>
      </c>
      <c r="F84" s="47">
        <f>E84/D84*100</f>
        <v>95.44347826086957</v>
      </c>
    </row>
    <row r="85" spans="1:6" s="17" customFormat="1" ht="13.5">
      <c r="A85" s="71" t="s">
        <v>301</v>
      </c>
      <c r="B85" s="72" t="s">
        <v>122</v>
      </c>
      <c r="C85" s="73">
        <f>C86</f>
        <v>0</v>
      </c>
      <c r="D85" s="73">
        <f>D86</f>
        <v>0</v>
      </c>
      <c r="E85" s="77">
        <f>E86+E87+E88+E89</f>
        <v>62000</v>
      </c>
      <c r="F85" s="48"/>
    </row>
    <row r="86" spans="1:6" ht="12.75">
      <c r="A86" s="74" t="s">
        <v>40</v>
      </c>
      <c r="B86" s="75" t="s">
        <v>123</v>
      </c>
      <c r="C86" s="76">
        <v>0</v>
      </c>
      <c r="D86" s="76"/>
      <c r="E86" s="78">
        <v>62000</v>
      </c>
      <c r="F86" s="47"/>
    </row>
    <row r="87" spans="1:6" ht="25.5">
      <c r="A87" s="74" t="s">
        <v>56</v>
      </c>
      <c r="B87" s="75" t="s">
        <v>147</v>
      </c>
      <c r="C87" s="76">
        <v>-68131961</v>
      </c>
      <c r="D87" s="76">
        <v>-42933000</v>
      </c>
      <c r="E87" s="78">
        <v>-11275000</v>
      </c>
      <c r="F87" s="47">
        <f>E87/D87*100</f>
        <v>26.26184985908276</v>
      </c>
    </row>
    <row r="88" spans="1:6" ht="12.75">
      <c r="A88" s="74" t="s">
        <v>57</v>
      </c>
      <c r="B88" s="75" t="s">
        <v>148</v>
      </c>
      <c r="C88" s="76">
        <v>68131961</v>
      </c>
      <c r="D88" s="76">
        <v>42933000</v>
      </c>
      <c r="E88" s="78">
        <v>11275000</v>
      </c>
      <c r="F88" s="47">
        <f>E88/D88*100</f>
        <v>26.26184985908276</v>
      </c>
    </row>
    <row r="89" spans="1:6" ht="12.75">
      <c r="A89" s="74" t="s">
        <v>343</v>
      </c>
      <c r="B89" s="75" t="s">
        <v>342</v>
      </c>
      <c r="C89" s="76"/>
      <c r="D89" s="76"/>
      <c r="E89" s="78"/>
      <c r="F89" s="47"/>
    </row>
    <row r="90" spans="1:6" ht="13.5">
      <c r="A90" s="71" t="s">
        <v>302</v>
      </c>
      <c r="B90" s="72" t="s">
        <v>124</v>
      </c>
      <c r="C90" s="73">
        <f>C91</f>
        <v>0</v>
      </c>
      <c r="D90" s="73">
        <f>D91</f>
        <v>0</v>
      </c>
      <c r="E90" s="77">
        <f>E91</f>
        <v>2318</v>
      </c>
      <c r="F90" s="47"/>
    </row>
    <row r="91" spans="1:6" s="17" customFormat="1" ht="13.5">
      <c r="A91" s="71" t="s">
        <v>303</v>
      </c>
      <c r="B91" s="72" t="s">
        <v>125</v>
      </c>
      <c r="C91" s="73">
        <f>C92+C93+C94+C95</f>
        <v>0</v>
      </c>
      <c r="D91" s="73">
        <f>D92+D93+D94+D95</f>
        <v>0</v>
      </c>
      <c r="E91" s="77">
        <f>E92+E93+E94+E95</f>
        <v>2318</v>
      </c>
      <c r="F91" s="47"/>
    </row>
    <row r="92" spans="1:6" ht="18.75" customHeight="1">
      <c r="A92" s="74" t="s">
        <v>41</v>
      </c>
      <c r="B92" s="75" t="s">
        <v>126</v>
      </c>
      <c r="C92" s="76"/>
      <c r="D92" s="76"/>
      <c r="E92" s="78">
        <v>163</v>
      </c>
      <c r="F92" s="47"/>
    </row>
    <row r="93" spans="1:6" ht="12.75">
      <c r="A93" s="74" t="s">
        <v>42</v>
      </c>
      <c r="B93" s="75" t="s">
        <v>127</v>
      </c>
      <c r="C93" s="76"/>
      <c r="D93" s="76"/>
      <c r="E93" s="78">
        <v>2155</v>
      </c>
      <c r="F93" s="47"/>
    </row>
    <row r="94" spans="1:6" ht="25.5">
      <c r="A94" s="74" t="s">
        <v>43</v>
      </c>
      <c r="B94" s="75" t="s">
        <v>128</v>
      </c>
      <c r="C94" s="76"/>
      <c r="D94" s="76"/>
      <c r="E94" s="78"/>
      <c r="F94" s="48"/>
    </row>
    <row r="95" spans="1:6" ht="12.75">
      <c r="A95" s="74" t="s">
        <v>59</v>
      </c>
      <c r="B95" s="75" t="s">
        <v>150</v>
      </c>
      <c r="C95" s="76"/>
      <c r="D95" s="76"/>
      <c r="E95" s="78"/>
      <c r="F95" s="47"/>
    </row>
    <row r="96" spans="1:6" ht="13.5">
      <c r="A96" s="71" t="s">
        <v>44</v>
      </c>
      <c r="B96" s="72" t="s">
        <v>129</v>
      </c>
      <c r="C96" s="73">
        <f>C97+C106</f>
        <v>8484927</v>
      </c>
      <c r="D96" s="73">
        <f>D98+D106</f>
        <v>5384000</v>
      </c>
      <c r="E96" s="73">
        <f>E98+E106</f>
        <v>1710305</v>
      </c>
      <c r="F96" s="48">
        <f>E96/D96*100</f>
        <v>31.766437592867756</v>
      </c>
    </row>
    <row r="97" spans="1:6" ht="13.5">
      <c r="A97" s="74" t="s">
        <v>304</v>
      </c>
      <c r="B97" s="75" t="s">
        <v>130</v>
      </c>
      <c r="C97" s="76">
        <v>8484927</v>
      </c>
      <c r="D97" s="76"/>
      <c r="E97" s="78"/>
      <c r="F97" s="48"/>
    </row>
    <row r="98" spans="1:6" s="17" customFormat="1" ht="13.5">
      <c r="A98" s="71" t="s">
        <v>305</v>
      </c>
      <c r="B98" s="72" t="s">
        <v>131</v>
      </c>
      <c r="C98" s="73">
        <f>C100+C101+C102+C103+C104+C105+C99</f>
        <v>8484927</v>
      </c>
      <c r="D98" s="73">
        <f>D100+D101+D102+D103+D104+D105+D99</f>
        <v>5384000</v>
      </c>
      <c r="E98" s="73">
        <f>E100+E101+E102+E103+E104+E105+E99</f>
        <v>1710305</v>
      </c>
      <c r="F98" s="48">
        <f>E98/D98*100</f>
        <v>31.766437592867756</v>
      </c>
    </row>
    <row r="99" spans="1:6" s="17" customFormat="1" ht="13.5">
      <c r="A99" s="74" t="s">
        <v>436</v>
      </c>
      <c r="B99" s="75" t="s">
        <v>435</v>
      </c>
      <c r="C99" s="73"/>
      <c r="D99" s="73"/>
      <c r="E99" s="78"/>
      <c r="F99" s="48"/>
    </row>
    <row r="100" spans="1:6" ht="25.5">
      <c r="A100" s="74" t="s">
        <v>379</v>
      </c>
      <c r="B100" s="75" t="s">
        <v>378</v>
      </c>
      <c r="C100" s="76">
        <v>40000</v>
      </c>
      <c r="D100" s="76">
        <v>40000</v>
      </c>
      <c r="E100" s="78"/>
      <c r="F100" s="48"/>
    </row>
    <row r="101" spans="1:6" ht="25.5">
      <c r="A101" s="74" t="s">
        <v>45</v>
      </c>
      <c r="B101" s="75" t="s">
        <v>132</v>
      </c>
      <c r="C101" s="76"/>
      <c r="D101" s="76"/>
      <c r="E101" s="78"/>
      <c r="F101" s="48"/>
    </row>
    <row r="102" spans="1:6" ht="38.25">
      <c r="A102" s="74" t="s">
        <v>46</v>
      </c>
      <c r="B102" s="75" t="s">
        <v>133</v>
      </c>
      <c r="C102" s="76">
        <v>3941757</v>
      </c>
      <c r="D102" s="76">
        <v>2365000</v>
      </c>
      <c r="E102" s="78"/>
      <c r="F102" s="49"/>
    </row>
    <row r="103" spans="1:6" ht="25.5">
      <c r="A103" s="74" t="s">
        <v>47</v>
      </c>
      <c r="B103" s="75" t="s">
        <v>134</v>
      </c>
      <c r="C103" s="76"/>
      <c r="D103" s="76"/>
      <c r="E103" s="78">
        <v>1132</v>
      </c>
      <c r="F103" s="47"/>
    </row>
    <row r="104" spans="1:6" ht="12.75">
      <c r="A104" s="74" t="s">
        <v>48</v>
      </c>
      <c r="B104" s="75" t="s">
        <v>135</v>
      </c>
      <c r="C104" s="76">
        <v>4503170</v>
      </c>
      <c r="D104" s="76">
        <v>2979000</v>
      </c>
      <c r="E104" s="78">
        <v>1709173</v>
      </c>
      <c r="F104" s="47">
        <f>E104/D104*100</f>
        <v>57.37405169519973</v>
      </c>
    </row>
    <row r="105" spans="1:6" ht="12.75">
      <c r="A105" s="74" t="s">
        <v>335</v>
      </c>
      <c r="B105" s="75" t="s">
        <v>336</v>
      </c>
      <c r="C105" s="76"/>
      <c r="D105" s="76"/>
      <c r="E105" s="78"/>
      <c r="F105" s="47"/>
    </row>
    <row r="106" spans="1:6" s="17" customFormat="1" ht="13.5">
      <c r="A106" s="71" t="s">
        <v>306</v>
      </c>
      <c r="B106" s="72" t="s">
        <v>136</v>
      </c>
      <c r="C106" s="73">
        <f>C107+C108+C109</f>
        <v>0</v>
      </c>
      <c r="D106" s="73">
        <f>D107+D108+D109</f>
        <v>0</v>
      </c>
      <c r="E106" s="73">
        <f>E107+E108+E109</f>
        <v>0</v>
      </c>
      <c r="F106" s="48"/>
    </row>
    <row r="107" spans="1:6" ht="38.25">
      <c r="A107" s="74" t="s">
        <v>49</v>
      </c>
      <c r="B107" s="75" t="s">
        <v>137</v>
      </c>
      <c r="C107" s="76"/>
      <c r="D107" s="76"/>
      <c r="E107" s="78"/>
      <c r="F107" s="48"/>
    </row>
    <row r="108" spans="1:6" ht="25.5">
      <c r="A108" s="74" t="s">
        <v>338</v>
      </c>
      <c r="B108" s="75" t="s">
        <v>339</v>
      </c>
      <c r="C108" s="76"/>
      <c r="D108" s="76"/>
      <c r="E108" s="78"/>
      <c r="F108" s="48"/>
    </row>
    <row r="109" spans="1:6" ht="38.25">
      <c r="A109" s="74" t="s">
        <v>429</v>
      </c>
      <c r="B109" s="75" t="s">
        <v>428</v>
      </c>
      <c r="C109" s="76"/>
      <c r="D109" s="76"/>
      <c r="E109" s="78"/>
      <c r="F109" s="49"/>
    </row>
    <row r="110" spans="1:6" s="17" customFormat="1" ht="13.5">
      <c r="A110" s="71" t="s">
        <v>307</v>
      </c>
      <c r="B110" s="72" t="s">
        <v>138</v>
      </c>
      <c r="C110" s="73">
        <f>C111+C115</f>
        <v>11653010</v>
      </c>
      <c r="D110" s="73">
        <f>D111+D115</f>
        <v>6992000</v>
      </c>
      <c r="E110" s="77"/>
      <c r="F110" s="48"/>
    </row>
    <row r="111" spans="1:6" ht="12.75">
      <c r="A111" s="74" t="s">
        <v>50</v>
      </c>
      <c r="B111" s="75" t="s">
        <v>139</v>
      </c>
      <c r="C111" s="76">
        <f>C112+C113+C114</f>
        <v>11653010</v>
      </c>
      <c r="D111" s="76">
        <f>D112+D113+D114</f>
        <v>6992000</v>
      </c>
      <c r="E111" s="76"/>
      <c r="F111" s="47"/>
    </row>
    <row r="112" spans="1:6" ht="12.75">
      <c r="A112" s="74" t="s">
        <v>51</v>
      </c>
      <c r="B112" s="75" t="s">
        <v>140</v>
      </c>
      <c r="C112" s="76">
        <v>11653010</v>
      </c>
      <c r="D112" s="76">
        <v>6992000</v>
      </c>
      <c r="E112" s="78"/>
      <c r="F112" s="47"/>
    </row>
    <row r="113" spans="1:6" ht="12.75">
      <c r="A113" s="74" t="s">
        <v>52</v>
      </c>
      <c r="B113" s="75" t="s">
        <v>141</v>
      </c>
      <c r="C113" s="76"/>
      <c r="D113" s="76"/>
      <c r="E113" s="78"/>
      <c r="F113" s="47"/>
    </row>
    <row r="114" spans="1:6" ht="12.75">
      <c r="A114" s="74" t="s">
        <v>53</v>
      </c>
      <c r="B114" s="75" t="s">
        <v>142</v>
      </c>
      <c r="C114" s="76"/>
      <c r="D114" s="76"/>
      <c r="E114" s="78"/>
      <c r="F114" s="47"/>
    </row>
    <row r="115" spans="1:6" ht="12.75">
      <c r="A115" s="74" t="s">
        <v>54</v>
      </c>
      <c r="B115" s="75" t="s">
        <v>143</v>
      </c>
      <c r="C115" s="76"/>
      <c r="D115" s="76"/>
      <c r="E115" s="78"/>
      <c r="F115" s="47"/>
    </row>
    <row r="116" spans="1:6" ht="13.5">
      <c r="A116" s="74" t="s">
        <v>51</v>
      </c>
      <c r="B116" s="75" t="s">
        <v>144</v>
      </c>
      <c r="C116" s="76"/>
      <c r="D116" s="76"/>
      <c r="E116" s="78"/>
      <c r="F116" s="48"/>
    </row>
    <row r="117" spans="1:6" ht="13.5">
      <c r="A117" s="74" t="s">
        <v>52</v>
      </c>
      <c r="B117" s="75" t="s">
        <v>145</v>
      </c>
      <c r="C117" s="76"/>
      <c r="D117" s="76"/>
      <c r="E117" s="78"/>
      <c r="F117" s="48"/>
    </row>
    <row r="118" spans="1:6" ht="13.5">
      <c r="A118" s="74" t="s">
        <v>55</v>
      </c>
      <c r="B118" s="75" t="s">
        <v>146</v>
      </c>
      <c r="C118" s="76"/>
      <c r="D118" s="76"/>
      <c r="E118" s="78"/>
      <c r="F118" s="48"/>
    </row>
    <row r="119" spans="1:6" ht="12.75">
      <c r="A119" s="136"/>
      <c r="B119" s="137"/>
      <c r="C119" s="137"/>
      <c r="D119" s="137"/>
      <c r="E119" s="137"/>
      <c r="F119" s="64"/>
    </row>
    <row r="120" spans="1:6" s="17" customFormat="1" ht="13.5">
      <c r="A120" s="79" t="s">
        <v>173</v>
      </c>
      <c r="B120" s="72" t="s">
        <v>174</v>
      </c>
      <c r="C120" s="81">
        <f>C121+C134+C136+C137</f>
        <v>493611697</v>
      </c>
      <c r="D120" s="81">
        <f>D121+D134+D136+D137</f>
        <v>305982000</v>
      </c>
      <c r="E120" s="81">
        <f>E121+E134+E136+E137</f>
        <v>177975522</v>
      </c>
      <c r="F120" s="48">
        <f aca="true" t="shared" si="3" ref="F120:F125">E120/D120*100</f>
        <v>58.16535678569328</v>
      </c>
    </row>
    <row r="121" spans="1:7" ht="12.75">
      <c r="A121" s="82" t="s">
        <v>308</v>
      </c>
      <c r="B121" s="75" t="s">
        <v>151</v>
      </c>
      <c r="C121" s="84">
        <f>C122+C123+C124+C125+C126+C127+C128+C129+C130+C131+C132</f>
        <v>402284802</v>
      </c>
      <c r="D121" s="84">
        <f>D122+D123+D124+D125+D126+D127+D128+D129+D130+D131+D132</f>
        <v>248998000</v>
      </c>
      <c r="E121" s="84">
        <f>E122+E123+E124+E125+E126+E127+E128+E129+E130+E131+E132</f>
        <v>156937206</v>
      </c>
      <c r="F121" s="47">
        <f t="shared" si="3"/>
        <v>63.02749660639845</v>
      </c>
      <c r="G121" s="44"/>
    </row>
    <row r="122" spans="1:6" ht="12.75">
      <c r="A122" s="82" t="s">
        <v>152</v>
      </c>
      <c r="B122" s="75" t="s">
        <v>153</v>
      </c>
      <c r="C122" s="84">
        <f>C140+C150+C161+C169+C183+C190+C201+C215</f>
        <v>162515542</v>
      </c>
      <c r="D122" s="84">
        <f>D140+D150+D161+D169+D183+D190+D201+D215</f>
        <v>86744000</v>
      </c>
      <c r="E122" s="84">
        <f>E140+E150+E161+E169+E183+E190+E201+E215</f>
        <v>81131333</v>
      </c>
      <c r="F122" s="47">
        <f t="shared" si="3"/>
        <v>93.52961933966614</v>
      </c>
    </row>
    <row r="123" spans="1:7" ht="12.75">
      <c r="A123" s="82" t="s">
        <v>154</v>
      </c>
      <c r="B123" s="75" t="s">
        <v>155</v>
      </c>
      <c r="C123" s="84">
        <f>C141+C151+C157+C162+C170+C184+C191+C202+C216+C226+C233+C249</f>
        <v>160232734</v>
      </c>
      <c r="D123" s="84">
        <f>D141+D151+D157+D162+D170+D184+D191+D202+D216+D226+D233+D249</f>
        <v>105699000</v>
      </c>
      <c r="E123" s="84">
        <f>E141+E151+E157+E162+E170+E184+E191+E202+E216+E226+E233+E249</f>
        <v>51007954</v>
      </c>
      <c r="F123" s="47">
        <f t="shared" si="3"/>
        <v>48.257745106387006</v>
      </c>
      <c r="G123" s="44"/>
    </row>
    <row r="124" spans="1:6" ht="12.75">
      <c r="A124" s="82" t="s">
        <v>156</v>
      </c>
      <c r="B124" s="75" t="s">
        <v>157</v>
      </c>
      <c r="C124" s="83">
        <f>C158</f>
        <v>3350000</v>
      </c>
      <c r="D124" s="83">
        <f>D158</f>
        <v>2011000</v>
      </c>
      <c r="E124" s="84">
        <f>E158</f>
        <v>1997999</v>
      </c>
      <c r="F124" s="47">
        <f t="shared" si="3"/>
        <v>99.35350571854798</v>
      </c>
    </row>
    <row r="125" spans="1:6" ht="12.75">
      <c r="A125" s="82" t="s">
        <v>158</v>
      </c>
      <c r="B125" s="75" t="s">
        <v>159</v>
      </c>
      <c r="C125" s="84">
        <f>C203+C250</f>
        <v>27235372</v>
      </c>
      <c r="D125" s="84">
        <f>D203+D250</f>
        <v>22241000</v>
      </c>
      <c r="E125" s="84">
        <f>E203+E250</f>
        <v>11194063</v>
      </c>
      <c r="F125" s="47">
        <f t="shared" si="3"/>
        <v>50.33075401285914</v>
      </c>
    </row>
    <row r="126" spans="1:6" ht="12.75">
      <c r="A126" s="82" t="s">
        <v>160</v>
      </c>
      <c r="B126" s="75" t="s">
        <v>161</v>
      </c>
      <c r="C126" s="83">
        <f>C152</f>
        <v>0</v>
      </c>
      <c r="D126" s="83">
        <f>D152</f>
        <v>0</v>
      </c>
      <c r="E126" s="84"/>
      <c r="F126" s="64"/>
    </row>
    <row r="127" spans="1:6" ht="19.5" customHeight="1">
      <c r="A127" s="82" t="s">
        <v>398</v>
      </c>
      <c r="B127" s="75" t="s">
        <v>390</v>
      </c>
      <c r="C127" s="84">
        <f>C192</f>
        <v>0</v>
      </c>
      <c r="D127" s="84">
        <f>D192</f>
        <v>0</v>
      </c>
      <c r="E127" s="84"/>
      <c r="F127" s="49"/>
    </row>
    <row r="128" spans="1:6" ht="12.75">
      <c r="A128" s="82" t="s">
        <v>309</v>
      </c>
      <c r="B128" s="75" t="s">
        <v>162</v>
      </c>
      <c r="C128" s="83">
        <f>C171+C193+C204+C217+C142</f>
        <v>2841622</v>
      </c>
      <c r="D128" s="83">
        <f>D171+D193+D204+D217+D142</f>
        <v>2074000</v>
      </c>
      <c r="E128" s="83">
        <f>E171+E193+E204+E217+E142</f>
        <v>1361829</v>
      </c>
      <c r="F128" s="47">
        <f aca="true" t="shared" si="4" ref="F128:F134">E128/D128*100</f>
        <v>65.66195756991321</v>
      </c>
    </row>
    <row r="129" spans="1:6" ht="25.5">
      <c r="A129" s="82" t="s">
        <v>402</v>
      </c>
      <c r="B129" s="75" t="s">
        <v>163</v>
      </c>
      <c r="C129" s="84">
        <f>C172+C194+C218+C227+C252</f>
        <v>3011259</v>
      </c>
      <c r="D129" s="84">
        <f>D172+D194+D218+D227+D252</f>
        <v>1807000</v>
      </c>
      <c r="E129" s="84">
        <f>E172+E194+E218+E227+E252</f>
        <v>91620</v>
      </c>
      <c r="F129" s="49">
        <f t="shared" si="4"/>
        <v>5.070282235749861</v>
      </c>
    </row>
    <row r="130" spans="1:6" ht="12.75">
      <c r="A130" s="82" t="s">
        <v>164</v>
      </c>
      <c r="B130" s="75" t="s">
        <v>165</v>
      </c>
      <c r="C130" s="84">
        <f>C174+C185+C206</f>
        <v>11880800</v>
      </c>
      <c r="D130" s="84">
        <f>D174+D185+D206</f>
        <v>5640000</v>
      </c>
      <c r="E130" s="84">
        <f>E174+E185+E206</f>
        <v>4564150</v>
      </c>
      <c r="F130" s="47">
        <f t="shared" si="4"/>
        <v>80.92464539007092</v>
      </c>
    </row>
    <row r="131" spans="1:6" ht="25.5">
      <c r="A131" s="82" t="s">
        <v>395</v>
      </c>
      <c r="B131" s="75" t="s">
        <v>396</v>
      </c>
      <c r="C131" s="83">
        <f>C207+C219+C228+C236+C253+C175</f>
        <v>5503045</v>
      </c>
      <c r="D131" s="83">
        <f>D207+D219+D228+D236+D253+D175</f>
        <v>4482000</v>
      </c>
      <c r="E131" s="83">
        <f>E207+E219+E228+E236+E253</f>
        <v>65450</v>
      </c>
      <c r="F131" s="47">
        <f t="shared" si="4"/>
        <v>1.460285586791611</v>
      </c>
    </row>
    <row r="132" spans="1:6" ht="12.75">
      <c r="A132" s="82" t="s">
        <v>404</v>
      </c>
      <c r="B132" s="75" t="s">
        <v>166</v>
      </c>
      <c r="C132" s="83">
        <f>C176+C195+C237+C163+C208</f>
        <v>25714428</v>
      </c>
      <c r="D132" s="83">
        <f>D176+D195+D237+D163+D208</f>
        <v>18300000</v>
      </c>
      <c r="E132" s="83">
        <f>E176+E195+E237+E163+E208</f>
        <v>5522808</v>
      </c>
      <c r="F132" s="47">
        <f t="shared" si="4"/>
        <v>30.17927868852459</v>
      </c>
    </row>
    <row r="133" spans="1:6" ht="12.75" hidden="1">
      <c r="A133" s="82" t="s">
        <v>310</v>
      </c>
      <c r="B133" s="75" t="s">
        <v>167</v>
      </c>
      <c r="C133" s="83"/>
      <c r="D133" s="83"/>
      <c r="E133" s="84"/>
      <c r="F133" s="47" t="e">
        <f t="shared" si="4"/>
        <v>#DIV/0!</v>
      </c>
    </row>
    <row r="134" spans="1:6" ht="12.75">
      <c r="A134" s="82" t="s">
        <v>403</v>
      </c>
      <c r="B134" s="75" t="s">
        <v>168</v>
      </c>
      <c r="C134" s="84">
        <f>C145+C154+C165+C178+C197+C210+C221+C230+C238+C246+C255+C186</f>
        <v>78313659</v>
      </c>
      <c r="D134" s="84">
        <f>D145+D154+D165+D178+D197+D210+D221+D230+D238+D246+D255+D186</f>
        <v>48040000</v>
      </c>
      <c r="E134" s="84">
        <f>E145+E154+E165+E178+E197+E210+E221+E230+E238+E246+E255</f>
        <v>11439130</v>
      </c>
      <c r="F134" s="47">
        <f t="shared" si="4"/>
        <v>23.81167776852623</v>
      </c>
    </row>
    <row r="135" spans="1:6" ht="12.75">
      <c r="A135" s="82" t="s">
        <v>405</v>
      </c>
      <c r="B135" s="75" t="s">
        <v>348</v>
      </c>
      <c r="C135" s="84">
        <f>C240</f>
        <v>0</v>
      </c>
      <c r="D135" s="84">
        <f>D240</f>
        <v>0</v>
      </c>
      <c r="E135" s="84">
        <f>E240</f>
        <v>0</v>
      </c>
      <c r="F135" s="47"/>
    </row>
    <row r="136" spans="1:6" ht="12.75">
      <c r="A136" s="82" t="s">
        <v>406</v>
      </c>
      <c r="B136" s="75" t="s">
        <v>170</v>
      </c>
      <c r="C136" s="83">
        <f>C256</f>
        <v>15827000</v>
      </c>
      <c r="D136" s="83">
        <f>D256</f>
        <v>10957000</v>
      </c>
      <c r="E136" s="84">
        <f>E257</f>
        <v>10237556</v>
      </c>
      <c r="F136" s="47">
        <f aca="true" t="shared" si="5" ref="F136:F142">E136/D136*100</f>
        <v>93.4339326457972</v>
      </c>
    </row>
    <row r="137" spans="1:6" ht="25.5">
      <c r="A137" s="82" t="s">
        <v>444</v>
      </c>
      <c r="B137" s="75" t="s">
        <v>377</v>
      </c>
      <c r="C137" s="83">
        <f>C147+C180+C212+C223</f>
        <v>-2813764</v>
      </c>
      <c r="D137" s="83">
        <f>D147+D180+D212+D223</f>
        <v>-2013000</v>
      </c>
      <c r="E137" s="83">
        <f>E147+E180+E212+E223</f>
        <v>-638370</v>
      </c>
      <c r="F137" s="47">
        <f t="shared" si="5"/>
        <v>31.7123695976155</v>
      </c>
    </row>
    <row r="138" spans="1:6" s="17" customFormat="1" ht="13.5">
      <c r="A138" s="79" t="s">
        <v>175</v>
      </c>
      <c r="B138" s="85" t="s">
        <v>176</v>
      </c>
      <c r="C138" s="86">
        <f>C139+C144+C147</f>
        <v>27791229</v>
      </c>
      <c r="D138" s="86">
        <f>D139+D144+D147</f>
        <v>16077000</v>
      </c>
      <c r="E138" s="86">
        <f>E139+E144+E147</f>
        <v>10659568</v>
      </c>
      <c r="F138" s="48">
        <f t="shared" si="5"/>
        <v>66.3032157740872</v>
      </c>
    </row>
    <row r="139" spans="1:6" ht="12.75">
      <c r="A139" s="82" t="s">
        <v>311</v>
      </c>
      <c r="B139" s="75" t="s">
        <v>151</v>
      </c>
      <c r="C139" s="83">
        <f>C140+C141+C142</f>
        <v>28967382</v>
      </c>
      <c r="D139" s="83">
        <f>D140+D141+D142</f>
        <v>17691000</v>
      </c>
      <c r="E139" s="83">
        <f>E140+E141+E142</f>
        <v>11071082</v>
      </c>
      <c r="F139" s="47">
        <f t="shared" si="5"/>
        <v>62.580306370470865</v>
      </c>
    </row>
    <row r="140" spans="1:6" ht="12.75">
      <c r="A140" s="82" t="s">
        <v>152</v>
      </c>
      <c r="B140" s="75" t="s">
        <v>153</v>
      </c>
      <c r="C140" s="83">
        <v>14795542</v>
      </c>
      <c r="D140" s="83">
        <v>7379000</v>
      </c>
      <c r="E140" s="84">
        <v>6658116</v>
      </c>
      <c r="F140" s="47">
        <f t="shared" si="5"/>
        <v>90.23060035235126</v>
      </c>
    </row>
    <row r="141" spans="1:6" ht="12.75">
      <c r="A141" s="82" t="s">
        <v>154</v>
      </c>
      <c r="B141" s="75" t="s">
        <v>155</v>
      </c>
      <c r="C141" s="83">
        <v>13720840</v>
      </c>
      <c r="D141" s="83">
        <v>9861000</v>
      </c>
      <c r="E141" s="84">
        <v>3962154</v>
      </c>
      <c r="F141" s="47">
        <f t="shared" si="5"/>
        <v>40.18004259202921</v>
      </c>
    </row>
    <row r="142" spans="1:6" ht="12.75">
      <c r="A142" s="82" t="s">
        <v>442</v>
      </c>
      <c r="B142" s="75" t="s">
        <v>394</v>
      </c>
      <c r="C142" s="83">
        <v>451000</v>
      </c>
      <c r="D142" s="83">
        <v>451000</v>
      </c>
      <c r="E142" s="84">
        <v>450812</v>
      </c>
      <c r="F142" s="47">
        <f t="shared" si="5"/>
        <v>99.95831485587583</v>
      </c>
    </row>
    <row r="143" spans="1:6" ht="25.5">
      <c r="A143" s="82" t="s">
        <v>402</v>
      </c>
      <c r="B143" s="75" t="s">
        <v>163</v>
      </c>
      <c r="C143" s="83"/>
      <c r="D143" s="83"/>
      <c r="E143" s="84"/>
      <c r="F143" s="47"/>
    </row>
    <row r="144" spans="1:6" ht="12.75">
      <c r="A144" s="82" t="s">
        <v>312</v>
      </c>
      <c r="B144" s="75" t="s">
        <v>167</v>
      </c>
      <c r="C144" s="83">
        <f>C145</f>
        <v>1634248</v>
      </c>
      <c r="D144" s="83">
        <f>D145</f>
        <v>396000</v>
      </c>
      <c r="E144" s="84"/>
      <c r="F144" s="47"/>
    </row>
    <row r="145" spans="1:6" ht="12.75">
      <c r="A145" s="82" t="s">
        <v>403</v>
      </c>
      <c r="B145" s="75" t="s">
        <v>168</v>
      </c>
      <c r="C145" s="83">
        <v>1634248</v>
      </c>
      <c r="D145" s="83">
        <v>396000</v>
      </c>
      <c r="E145" s="84"/>
      <c r="F145" s="47"/>
    </row>
    <row r="146" spans="1:6" ht="25.5" hidden="1">
      <c r="A146" s="82" t="s">
        <v>171</v>
      </c>
      <c r="B146" s="75" t="s">
        <v>172</v>
      </c>
      <c r="C146" s="83"/>
      <c r="D146" s="83"/>
      <c r="E146" s="84"/>
      <c r="F146" s="47" t="e">
        <f>E146/D146*100</f>
        <v>#DIV/0!</v>
      </c>
    </row>
    <row r="147" spans="1:6" ht="26.25" customHeight="1">
      <c r="A147" s="82" t="s">
        <v>444</v>
      </c>
      <c r="B147" s="75" t="s">
        <v>377</v>
      </c>
      <c r="C147" s="83">
        <v>-2810401</v>
      </c>
      <c r="D147" s="83">
        <v>-2010000</v>
      </c>
      <c r="E147" s="84">
        <v>-411514</v>
      </c>
      <c r="F147" s="47">
        <f>E147/D147*100</f>
        <v>20.473333333333333</v>
      </c>
    </row>
    <row r="148" spans="1:6" s="17" customFormat="1" ht="13.5">
      <c r="A148" s="79" t="s">
        <v>177</v>
      </c>
      <c r="B148" s="85" t="s">
        <v>178</v>
      </c>
      <c r="C148" s="86">
        <f>C149+C153</f>
        <v>2375000</v>
      </c>
      <c r="D148" s="86">
        <f>D149+D153</f>
        <v>1480000</v>
      </c>
      <c r="E148" s="81">
        <f>E149+E153</f>
        <v>806570</v>
      </c>
      <c r="F148" s="48">
        <f aca="true" t="shared" si="6" ref="F148:F216">E148/D148*100</f>
        <v>54.497972972972974</v>
      </c>
    </row>
    <row r="149" spans="1:6" ht="12.75">
      <c r="A149" s="82" t="s">
        <v>313</v>
      </c>
      <c r="B149" s="75" t="s">
        <v>151</v>
      </c>
      <c r="C149" s="83">
        <f>C150+C151+C152</f>
        <v>2275000</v>
      </c>
      <c r="D149" s="83">
        <f>D150+D151+D152</f>
        <v>1420000</v>
      </c>
      <c r="E149" s="83">
        <f>E150+E151+E152</f>
        <v>806570</v>
      </c>
      <c r="F149" s="47">
        <f t="shared" si="6"/>
        <v>56.80070422535211</v>
      </c>
    </row>
    <row r="150" spans="1:6" ht="12.75">
      <c r="A150" s="82" t="s">
        <v>152</v>
      </c>
      <c r="B150" s="75" t="s">
        <v>153</v>
      </c>
      <c r="C150" s="83">
        <v>1746000</v>
      </c>
      <c r="D150" s="83">
        <v>1051000</v>
      </c>
      <c r="E150" s="84">
        <v>694474</v>
      </c>
      <c r="F150" s="47">
        <f t="shared" si="6"/>
        <v>66.07745004757373</v>
      </c>
    </row>
    <row r="151" spans="1:6" ht="12.75">
      <c r="A151" s="82" t="s">
        <v>154</v>
      </c>
      <c r="B151" s="75" t="s">
        <v>155</v>
      </c>
      <c r="C151" s="83">
        <v>529000</v>
      </c>
      <c r="D151" s="83">
        <v>369000</v>
      </c>
      <c r="E151" s="84">
        <v>112096</v>
      </c>
      <c r="F151" s="47">
        <f t="shared" si="6"/>
        <v>30.37831978319783</v>
      </c>
    </row>
    <row r="152" spans="1:6" ht="12.75">
      <c r="A152" s="82" t="s">
        <v>160</v>
      </c>
      <c r="B152" s="75" t="s">
        <v>161</v>
      </c>
      <c r="C152" s="83"/>
      <c r="D152" s="83"/>
      <c r="E152" s="84"/>
      <c r="F152" s="47"/>
    </row>
    <row r="153" spans="1:6" ht="12.75">
      <c r="A153" s="82" t="s">
        <v>312</v>
      </c>
      <c r="B153" s="75" t="s">
        <v>167</v>
      </c>
      <c r="C153" s="83">
        <f>C154</f>
        <v>100000</v>
      </c>
      <c r="D153" s="83">
        <f>D154</f>
        <v>60000</v>
      </c>
      <c r="E153" s="84"/>
      <c r="F153" s="64"/>
    </row>
    <row r="154" spans="1:6" ht="12.75">
      <c r="A154" s="82" t="s">
        <v>403</v>
      </c>
      <c r="B154" s="75" t="s">
        <v>168</v>
      </c>
      <c r="C154" s="83">
        <v>100000</v>
      </c>
      <c r="D154" s="83">
        <v>60000</v>
      </c>
      <c r="E154" s="84"/>
      <c r="F154" s="64"/>
    </row>
    <row r="155" spans="1:6" ht="13.5" customHeight="1">
      <c r="A155" s="79" t="s">
        <v>326</v>
      </c>
      <c r="B155" s="85" t="s">
        <v>328</v>
      </c>
      <c r="C155" s="86">
        <f>C156</f>
        <v>3374850</v>
      </c>
      <c r="D155" s="86">
        <f>D156</f>
        <v>2026000</v>
      </c>
      <c r="E155" s="81">
        <f>E156</f>
        <v>1998429</v>
      </c>
      <c r="F155" s="48">
        <f t="shared" si="6"/>
        <v>98.63914116485685</v>
      </c>
    </row>
    <row r="156" spans="1:6" ht="12.75">
      <c r="A156" s="82" t="s">
        <v>313</v>
      </c>
      <c r="B156" s="75" t="s">
        <v>329</v>
      </c>
      <c r="C156" s="83">
        <f>C157+C158</f>
        <v>3374850</v>
      </c>
      <c r="D156" s="83">
        <f>D157+D158</f>
        <v>2026000</v>
      </c>
      <c r="E156" s="84">
        <f>E157+E158</f>
        <v>1998429</v>
      </c>
      <c r="F156" s="47">
        <f t="shared" si="6"/>
        <v>98.63914116485685</v>
      </c>
    </row>
    <row r="157" spans="1:6" ht="12.75">
      <c r="A157" s="82" t="s">
        <v>154</v>
      </c>
      <c r="B157" s="75" t="s">
        <v>330</v>
      </c>
      <c r="C157" s="83">
        <v>24850</v>
      </c>
      <c r="D157" s="83">
        <v>15000</v>
      </c>
      <c r="E157" s="84">
        <v>430</v>
      </c>
      <c r="F157" s="47">
        <f t="shared" si="6"/>
        <v>2.8666666666666667</v>
      </c>
    </row>
    <row r="158" spans="1:6" ht="12.75">
      <c r="A158" s="82" t="s">
        <v>327</v>
      </c>
      <c r="B158" s="75" t="s">
        <v>331</v>
      </c>
      <c r="C158" s="83">
        <v>3350000</v>
      </c>
      <c r="D158" s="83">
        <v>2011000</v>
      </c>
      <c r="E158" s="84">
        <v>1997999</v>
      </c>
      <c r="F158" s="47">
        <f t="shared" si="6"/>
        <v>99.35350571854798</v>
      </c>
    </row>
    <row r="159" spans="1:6" s="17" customFormat="1" ht="13.5">
      <c r="A159" s="79" t="s">
        <v>179</v>
      </c>
      <c r="B159" s="85" t="s">
        <v>180</v>
      </c>
      <c r="C159" s="86">
        <f>C160+C164</f>
        <v>10702750</v>
      </c>
      <c r="D159" s="86">
        <f>D160+D164</f>
        <v>6536000</v>
      </c>
      <c r="E159" s="81">
        <f>E160+E164+E166</f>
        <v>4455948</v>
      </c>
      <c r="F159" s="48">
        <f t="shared" si="6"/>
        <v>68.17545899632803</v>
      </c>
    </row>
    <row r="160" spans="1:6" ht="12.75">
      <c r="A160" s="82" t="s">
        <v>258</v>
      </c>
      <c r="B160" s="75" t="s">
        <v>151</v>
      </c>
      <c r="C160" s="83">
        <f>C161+C162+C163</f>
        <v>9879000</v>
      </c>
      <c r="D160" s="83">
        <f>D161+D162+D163</f>
        <v>6041000</v>
      </c>
      <c r="E160" s="84">
        <f>E161+E162</f>
        <v>4399456</v>
      </c>
      <c r="F160" s="47">
        <f t="shared" si="6"/>
        <v>72.8266181095845</v>
      </c>
    </row>
    <row r="161" spans="1:6" ht="12.75">
      <c r="A161" s="82" t="s">
        <v>152</v>
      </c>
      <c r="B161" s="75" t="s">
        <v>153</v>
      </c>
      <c r="C161" s="83">
        <v>8137000</v>
      </c>
      <c r="D161" s="83">
        <v>4888000</v>
      </c>
      <c r="E161" s="84">
        <v>4041407</v>
      </c>
      <c r="F161" s="47">
        <f t="shared" si="6"/>
        <v>82.6801759410802</v>
      </c>
    </row>
    <row r="162" spans="1:6" ht="12.75">
      <c r="A162" s="82" t="s">
        <v>154</v>
      </c>
      <c r="B162" s="75" t="s">
        <v>155</v>
      </c>
      <c r="C162" s="83">
        <v>1702000</v>
      </c>
      <c r="D162" s="83">
        <v>1129000</v>
      </c>
      <c r="E162" s="84">
        <v>358049</v>
      </c>
      <c r="F162" s="47">
        <f t="shared" si="6"/>
        <v>31.713817537643934</v>
      </c>
    </row>
    <row r="163" spans="1:6" ht="12.75">
      <c r="A163" s="82" t="s">
        <v>443</v>
      </c>
      <c r="B163" s="75" t="s">
        <v>354</v>
      </c>
      <c r="C163" s="83">
        <v>40000</v>
      </c>
      <c r="D163" s="83">
        <v>24000</v>
      </c>
      <c r="E163" s="84"/>
      <c r="F163" s="47">
        <f t="shared" si="6"/>
        <v>0</v>
      </c>
    </row>
    <row r="164" spans="1:6" ht="12.75">
      <c r="A164" s="82" t="s">
        <v>259</v>
      </c>
      <c r="B164" s="75" t="s">
        <v>167</v>
      </c>
      <c r="C164" s="83">
        <f>C165</f>
        <v>823750</v>
      </c>
      <c r="D164" s="83">
        <f>D165</f>
        <v>495000</v>
      </c>
      <c r="E164" s="84">
        <f>E165</f>
        <v>56492</v>
      </c>
      <c r="F164" s="47">
        <f t="shared" si="6"/>
        <v>11.412525252525253</v>
      </c>
    </row>
    <row r="165" spans="1:6" ht="12.75">
      <c r="A165" s="82" t="s">
        <v>403</v>
      </c>
      <c r="B165" s="75" t="s">
        <v>168</v>
      </c>
      <c r="C165" s="83">
        <v>823750</v>
      </c>
      <c r="D165" s="83">
        <v>495000</v>
      </c>
      <c r="E165" s="84">
        <v>56492</v>
      </c>
      <c r="F165" s="47">
        <f t="shared" si="6"/>
        <v>11.412525252525253</v>
      </c>
    </row>
    <row r="166" spans="1:6" ht="25.5" hidden="1">
      <c r="A166" s="82" t="s">
        <v>171</v>
      </c>
      <c r="B166" s="75" t="s">
        <v>172</v>
      </c>
      <c r="C166" s="83"/>
      <c r="D166" s="83"/>
      <c r="E166" s="84"/>
      <c r="F166" s="64" t="e">
        <f t="shared" si="6"/>
        <v>#DIV/0!</v>
      </c>
    </row>
    <row r="167" spans="1:6" s="17" customFormat="1" ht="13.5">
      <c r="A167" s="79" t="s">
        <v>181</v>
      </c>
      <c r="B167" s="85" t="s">
        <v>182</v>
      </c>
      <c r="C167" s="81">
        <f>C168+C177+C180</f>
        <v>146809919</v>
      </c>
      <c r="D167" s="81">
        <f>D168+D177+D180</f>
        <v>80527000</v>
      </c>
      <c r="E167" s="81">
        <f>E168+E177+E180</f>
        <v>66892461</v>
      </c>
      <c r="F167" s="48">
        <f t="shared" si="6"/>
        <v>83.06836340606256</v>
      </c>
    </row>
    <row r="168" spans="1:6" ht="12.75">
      <c r="A168" s="82" t="s">
        <v>314</v>
      </c>
      <c r="B168" s="75" t="s">
        <v>151</v>
      </c>
      <c r="C168" s="83">
        <f>C169+C170+C171+C172+C174+C175+C176</f>
        <v>141490919</v>
      </c>
      <c r="D168" s="83">
        <f>D169+D170+D171+D172+D174+D175+D176</f>
        <v>77698000</v>
      </c>
      <c r="E168" s="83">
        <f>E169+E170+E171+E172+E174+E175+E176</f>
        <v>66756817</v>
      </c>
      <c r="F168" s="47">
        <f t="shared" si="6"/>
        <v>85.9183209349018</v>
      </c>
    </row>
    <row r="169" spans="1:6" ht="12.75">
      <c r="A169" s="82" t="s">
        <v>152</v>
      </c>
      <c r="B169" s="75" t="s">
        <v>153</v>
      </c>
      <c r="C169" s="83">
        <v>111326000</v>
      </c>
      <c r="D169" s="83">
        <v>58005000</v>
      </c>
      <c r="E169" s="84">
        <v>57857755</v>
      </c>
      <c r="F169" s="47">
        <f t="shared" si="6"/>
        <v>99.7461511938626</v>
      </c>
    </row>
    <row r="170" spans="1:6" ht="12.75">
      <c r="A170" s="82" t="s">
        <v>154</v>
      </c>
      <c r="B170" s="75" t="s">
        <v>155</v>
      </c>
      <c r="C170" s="83">
        <v>25831619</v>
      </c>
      <c r="D170" s="83">
        <v>16090000</v>
      </c>
      <c r="E170" s="84">
        <v>7173647</v>
      </c>
      <c r="F170" s="47">
        <f t="shared" si="6"/>
        <v>44.58450590428838</v>
      </c>
    </row>
    <row r="171" spans="1:6" ht="12.75">
      <c r="A171" s="82" t="s">
        <v>393</v>
      </c>
      <c r="B171" s="75" t="s">
        <v>394</v>
      </c>
      <c r="C171" s="83">
        <v>922000</v>
      </c>
      <c r="D171" s="83">
        <v>460000</v>
      </c>
      <c r="E171" s="84">
        <v>460000</v>
      </c>
      <c r="F171" s="47">
        <f t="shared" si="6"/>
        <v>100</v>
      </c>
    </row>
    <row r="172" spans="1:6" ht="25.5">
      <c r="A172" s="82" t="s">
        <v>402</v>
      </c>
      <c r="B172" s="75" t="s">
        <v>163</v>
      </c>
      <c r="C172" s="83"/>
      <c r="D172" s="83"/>
      <c r="E172" s="84"/>
      <c r="F172" s="47"/>
    </row>
    <row r="173" spans="1:6" ht="12.75" hidden="1">
      <c r="A173" s="82" t="s">
        <v>164</v>
      </c>
      <c r="B173" s="75" t="s">
        <v>165</v>
      </c>
      <c r="C173" s="83"/>
      <c r="D173" s="83"/>
      <c r="E173" s="84"/>
      <c r="F173" s="47" t="e">
        <f t="shared" si="6"/>
        <v>#DIV/0!</v>
      </c>
    </row>
    <row r="174" spans="1:6" ht="12.75">
      <c r="A174" s="82" t="s">
        <v>164</v>
      </c>
      <c r="B174" s="75" t="s">
        <v>355</v>
      </c>
      <c r="C174" s="83">
        <v>696000</v>
      </c>
      <c r="D174" s="83">
        <v>428000</v>
      </c>
      <c r="E174" s="84">
        <v>224574</v>
      </c>
      <c r="F174" s="47">
        <f t="shared" si="6"/>
        <v>52.470560747663555</v>
      </c>
    </row>
    <row r="175" spans="1:6" ht="25.5">
      <c r="A175" s="82" t="s">
        <v>437</v>
      </c>
      <c r="B175" s="75" t="s">
        <v>396</v>
      </c>
      <c r="C175" s="83">
        <v>315300</v>
      </c>
      <c r="D175" s="83">
        <v>315000</v>
      </c>
      <c r="E175" s="84"/>
      <c r="F175" s="47"/>
    </row>
    <row r="176" spans="1:6" ht="12.75">
      <c r="A176" s="82" t="s">
        <v>404</v>
      </c>
      <c r="B176" s="75" t="s">
        <v>166</v>
      </c>
      <c r="C176" s="83">
        <v>2400000</v>
      </c>
      <c r="D176" s="83">
        <v>2400000</v>
      </c>
      <c r="E176" s="84">
        <v>1040841</v>
      </c>
      <c r="F176" s="47"/>
    </row>
    <row r="177" spans="1:6" ht="12.75">
      <c r="A177" s="82" t="s">
        <v>261</v>
      </c>
      <c r="B177" s="75" t="s">
        <v>167</v>
      </c>
      <c r="C177" s="83">
        <f>C178</f>
        <v>5319000</v>
      </c>
      <c r="D177" s="83">
        <f>D178</f>
        <v>2829000</v>
      </c>
      <c r="E177" s="84">
        <f>E178</f>
        <v>315445</v>
      </c>
      <c r="F177" s="47">
        <f t="shared" si="6"/>
        <v>11.15040650406504</v>
      </c>
    </row>
    <row r="178" spans="1:6" ht="12.75">
      <c r="A178" s="82" t="s">
        <v>403</v>
      </c>
      <c r="B178" s="75" t="s">
        <v>168</v>
      </c>
      <c r="C178" s="83">
        <v>5319000</v>
      </c>
      <c r="D178" s="83">
        <v>2829000</v>
      </c>
      <c r="E178" s="84">
        <v>315445</v>
      </c>
      <c r="F178" s="47">
        <f t="shared" si="6"/>
        <v>11.15040650406504</v>
      </c>
    </row>
    <row r="179" spans="1:6" ht="25.5" hidden="1">
      <c r="A179" s="82" t="s">
        <v>171</v>
      </c>
      <c r="B179" s="75" t="s">
        <v>172</v>
      </c>
      <c r="C179" s="83"/>
      <c r="D179" s="83"/>
      <c r="E179" s="84"/>
      <c r="F179" s="64" t="e">
        <f t="shared" si="6"/>
        <v>#DIV/0!</v>
      </c>
    </row>
    <row r="180" spans="1:6" ht="25.5">
      <c r="A180" s="82" t="s">
        <v>444</v>
      </c>
      <c r="B180" s="75" t="s">
        <v>377</v>
      </c>
      <c r="C180" s="83"/>
      <c r="D180" s="83"/>
      <c r="E180" s="84">
        <v>-179801</v>
      </c>
      <c r="F180" s="64"/>
    </row>
    <row r="181" spans="1:6" s="17" customFormat="1" ht="13.5">
      <c r="A181" s="79" t="s">
        <v>183</v>
      </c>
      <c r="B181" s="85" t="s">
        <v>184</v>
      </c>
      <c r="C181" s="86">
        <f>C182+C186</f>
        <v>4922825</v>
      </c>
      <c r="D181" s="86">
        <f>D182+D186</f>
        <v>2488000</v>
      </c>
      <c r="E181" s="86">
        <f>E182+E186</f>
        <v>1689115</v>
      </c>
      <c r="F181" s="48">
        <f t="shared" si="6"/>
        <v>67.89047427652733</v>
      </c>
    </row>
    <row r="182" spans="1:6" ht="12.75">
      <c r="A182" s="82" t="s">
        <v>257</v>
      </c>
      <c r="B182" s="75" t="s">
        <v>151</v>
      </c>
      <c r="C182" s="83">
        <f>C183+C184+C185</f>
        <v>4722825</v>
      </c>
      <c r="D182" s="83">
        <f>D183+D184+D185</f>
        <v>2368000</v>
      </c>
      <c r="E182" s="84">
        <f>E183+E184+E185</f>
        <v>1689115</v>
      </c>
      <c r="F182" s="47">
        <f t="shared" si="6"/>
        <v>71.33086993243242</v>
      </c>
    </row>
    <row r="183" spans="1:6" ht="12.75">
      <c r="A183" s="82" t="s">
        <v>152</v>
      </c>
      <c r="B183" s="75" t="s">
        <v>153</v>
      </c>
      <c r="C183" s="83">
        <v>4010000</v>
      </c>
      <c r="D183" s="83">
        <v>1906000</v>
      </c>
      <c r="E183" s="84">
        <v>1677364</v>
      </c>
      <c r="F183" s="47">
        <f t="shared" si="6"/>
        <v>88.00440713536202</v>
      </c>
    </row>
    <row r="184" spans="1:6" ht="12.75">
      <c r="A184" s="82" t="s">
        <v>154</v>
      </c>
      <c r="B184" s="75" t="s">
        <v>155</v>
      </c>
      <c r="C184" s="83">
        <v>710825</v>
      </c>
      <c r="D184" s="83">
        <v>460000</v>
      </c>
      <c r="E184" s="84">
        <v>11036</v>
      </c>
      <c r="F184" s="47">
        <f t="shared" si="6"/>
        <v>2.3991304347826086</v>
      </c>
    </row>
    <row r="185" spans="1:6" ht="12.75">
      <c r="A185" s="82" t="s">
        <v>164</v>
      </c>
      <c r="B185" s="75" t="s">
        <v>165</v>
      </c>
      <c r="C185" s="83">
        <v>2000</v>
      </c>
      <c r="D185" s="83">
        <v>2000</v>
      </c>
      <c r="E185" s="84">
        <v>715</v>
      </c>
      <c r="F185" s="47">
        <f t="shared" si="6"/>
        <v>35.75</v>
      </c>
    </row>
    <row r="186" spans="1:6" ht="12.75">
      <c r="A186" s="82" t="s">
        <v>261</v>
      </c>
      <c r="B186" s="75" t="s">
        <v>167</v>
      </c>
      <c r="C186" s="83">
        <f>C187</f>
        <v>200000</v>
      </c>
      <c r="D186" s="83">
        <f>D187</f>
        <v>120000</v>
      </c>
      <c r="E186" s="84"/>
      <c r="F186" s="47"/>
    </row>
    <row r="187" spans="1:6" ht="12.75">
      <c r="A187" s="82" t="s">
        <v>403</v>
      </c>
      <c r="B187" s="75" t="s">
        <v>168</v>
      </c>
      <c r="C187" s="83">
        <v>200000</v>
      </c>
      <c r="D187" s="83">
        <v>120000</v>
      </c>
      <c r="E187" s="84"/>
      <c r="F187" s="47"/>
    </row>
    <row r="188" spans="1:6" s="17" customFormat="1" ht="13.5">
      <c r="A188" s="79" t="s">
        <v>185</v>
      </c>
      <c r="B188" s="72" t="s">
        <v>186</v>
      </c>
      <c r="C188" s="80">
        <f>C189+C196+C198</f>
        <v>50252929</v>
      </c>
      <c r="D188" s="80">
        <f>D189+D196+D198</f>
        <v>34176000</v>
      </c>
      <c r="E188" s="80">
        <f>E189+E196+E198</f>
        <v>12554569</v>
      </c>
      <c r="F188" s="48">
        <f t="shared" si="6"/>
        <v>36.735045060861424</v>
      </c>
    </row>
    <row r="189" spans="1:6" ht="12.75">
      <c r="A189" s="82" t="s">
        <v>311</v>
      </c>
      <c r="B189" s="75" t="s">
        <v>151</v>
      </c>
      <c r="C189" s="83">
        <f>C190+C191+C194+C195+C193+C192</f>
        <v>47731089</v>
      </c>
      <c r="D189" s="83">
        <f>D190+D191+D194+D195+D193+D192</f>
        <v>32365000</v>
      </c>
      <c r="E189" s="83">
        <f>E190+E191+E194+E195+E193+E192</f>
        <v>12502009</v>
      </c>
      <c r="F189" s="47">
        <f t="shared" si="6"/>
        <v>38.628175498223385</v>
      </c>
    </row>
    <row r="190" spans="1:6" ht="12.75">
      <c r="A190" s="82" t="s">
        <v>152</v>
      </c>
      <c r="B190" s="75" t="s">
        <v>153</v>
      </c>
      <c r="C190" s="83">
        <v>3796000</v>
      </c>
      <c r="D190" s="83">
        <v>2281000</v>
      </c>
      <c r="E190" s="84">
        <v>1796553</v>
      </c>
      <c r="F190" s="47">
        <f t="shared" si="6"/>
        <v>78.76163963174047</v>
      </c>
    </row>
    <row r="191" spans="1:6" ht="12.75">
      <c r="A191" s="82" t="s">
        <v>154</v>
      </c>
      <c r="B191" s="75" t="s">
        <v>155</v>
      </c>
      <c r="C191" s="83">
        <v>21298891</v>
      </c>
      <c r="D191" s="83">
        <v>14557000</v>
      </c>
      <c r="E191" s="84">
        <v>6183589</v>
      </c>
      <c r="F191" s="47">
        <f t="shared" si="6"/>
        <v>42.47845709967713</v>
      </c>
    </row>
    <row r="192" spans="1:6" ht="12.75">
      <c r="A192" s="82" t="s">
        <v>389</v>
      </c>
      <c r="B192" s="75" t="s">
        <v>390</v>
      </c>
      <c r="C192" s="83">
        <v>0</v>
      </c>
      <c r="D192" s="83"/>
      <c r="E192" s="84"/>
      <c r="F192" s="47"/>
    </row>
    <row r="193" spans="1:6" ht="12.75">
      <c r="A193" s="82" t="s">
        <v>321</v>
      </c>
      <c r="B193" s="75" t="s">
        <v>162</v>
      </c>
      <c r="C193" s="83">
        <v>361770</v>
      </c>
      <c r="D193" s="83">
        <v>362000</v>
      </c>
      <c r="E193" s="84">
        <v>100000</v>
      </c>
      <c r="F193" s="47">
        <f t="shared" si="6"/>
        <v>27.624309392265197</v>
      </c>
    </row>
    <row r="194" spans="1:6" ht="25.5">
      <c r="A194" s="82" t="s">
        <v>402</v>
      </c>
      <c r="B194" s="75" t="s">
        <v>337</v>
      </c>
      <c r="C194" s="83"/>
      <c r="D194" s="83"/>
      <c r="E194" s="84"/>
      <c r="F194" s="47"/>
    </row>
    <row r="195" spans="1:6" ht="12.75">
      <c r="A195" s="82" t="s">
        <v>404</v>
      </c>
      <c r="B195" s="75" t="s">
        <v>166</v>
      </c>
      <c r="C195" s="83">
        <v>22274428</v>
      </c>
      <c r="D195" s="83">
        <v>15165000</v>
      </c>
      <c r="E195" s="84">
        <v>4421867</v>
      </c>
      <c r="F195" s="47">
        <f t="shared" si="6"/>
        <v>29.158371249587866</v>
      </c>
    </row>
    <row r="196" spans="1:6" ht="12.75">
      <c r="A196" s="82" t="s">
        <v>315</v>
      </c>
      <c r="B196" s="75" t="s">
        <v>167</v>
      </c>
      <c r="C196" s="83">
        <f>C197</f>
        <v>2521840</v>
      </c>
      <c r="D196" s="83">
        <f>D197</f>
        <v>1811000</v>
      </c>
      <c r="E196" s="84">
        <f>E197</f>
        <v>52560</v>
      </c>
      <c r="F196" s="47">
        <f t="shared" si="6"/>
        <v>2.902263942573164</v>
      </c>
    </row>
    <row r="197" spans="1:6" ht="12.75">
      <c r="A197" s="82" t="s">
        <v>403</v>
      </c>
      <c r="B197" s="75" t="s">
        <v>168</v>
      </c>
      <c r="C197" s="83">
        <v>2521840</v>
      </c>
      <c r="D197" s="83">
        <v>1811000</v>
      </c>
      <c r="E197" s="84">
        <v>52560</v>
      </c>
      <c r="F197" s="47">
        <f t="shared" si="6"/>
        <v>2.902263942573164</v>
      </c>
    </row>
    <row r="198" spans="1:6" ht="25.5" hidden="1">
      <c r="A198" s="82" t="s">
        <v>171</v>
      </c>
      <c r="B198" s="75" t="s">
        <v>172</v>
      </c>
      <c r="C198" s="83"/>
      <c r="D198" s="83"/>
      <c r="E198" s="84"/>
      <c r="F198" s="64" t="e">
        <f t="shared" si="6"/>
        <v>#DIV/0!</v>
      </c>
    </row>
    <row r="199" spans="1:6" s="17" customFormat="1" ht="13.5">
      <c r="A199" s="79" t="s">
        <v>187</v>
      </c>
      <c r="B199" s="72" t="s">
        <v>188</v>
      </c>
      <c r="C199" s="80">
        <f>C200+C209</f>
        <v>34013912</v>
      </c>
      <c r="D199" s="80">
        <f>D200+D209+D212</f>
        <v>19367000</v>
      </c>
      <c r="E199" s="81">
        <f>E200+E209+E211+E212+E208</f>
        <v>12286503</v>
      </c>
      <c r="F199" s="48">
        <f t="shared" si="6"/>
        <v>63.44040377962513</v>
      </c>
    </row>
    <row r="200" spans="1:6" ht="12.75">
      <c r="A200" s="82" t="s">
        <v>316</v>
      </c>
      <c r="B200" s="75" t="s">
        <v>151</v>
      </c>
      <c r="C200" s="83">
        <f>C201+C202+C203+C204+C206+C207+C208</f>
        <v>32878412</v>
      </c>
      <c r="D200" s="83">
        <f>D201+D202+D203+D204+D206+D207+D208</f>
        <v>18703000</v>
      </c>
      <c r="E200" s="83">
        <f>E201+E202+E203+E204+E206+E207</f>
        <v>12229766</v>
      </c>
      <c r="F200" s="47">
        <f t="shared" si="6"/>
        <v>65.3893279153077</v>
      </c>
    </row>
    <row r="201" spans="1:6" ht="12.75">
      <c r="A201" s="82" t="s">
        <v>409</v>
      </c>
      <c r="B201" s="75" t="s">
        <v>153</v>
      </c>
      <c r="C201" s="83">
        <v>13661000</v>
      </c>
      <c r="D201" s="83">
        <v>8204000</v>
      </c>
      <c r="E201" s="84">
        <v>6236607</v>
      </c>
      <c r="F201" s="47">
        <f t="shared" si="6"/>
        <v>76.01910043881034</v>
      </c>
    </row>
    <row r="202" spans="1:6" ht="12.75">
      <c r="A202" s="82" t="s">
        <v>410</v>
      </c>
      <c r="B202" s="75" t="s">
        <v>155</v>
      </c>
      <c r="C202" s="83">
        <v>5194000</v>
      </c>
      <c r="D202" s="83">
        <v>3570000</v>
      </c>
      <c r="E202" s="84">
        <v>1133913</v>
      </c>
      <c r="F202" s="47">
        <f t="shared" si="6"/>
        <v>31.762268907563023</v>
      </c>
    </row>
    <row r="203" spans="1:6" ht="12.75">
      <c r="A203" s="82" t="s">
        <v>408</v>
      </c>
      <c r="B203" s="75" t="s">
        <v>345</v>
      </c>
      <c r="C203" s="83">
        <v>360000</v>
      </c>
      <c r="D203" s="83">
        <v>216000</v>
      </c>
      <c r="E203" s="84">
        <v>169368</v>
      </c>
      <c r="F203" s="47">
        <f t="shared" si="6"/>
        <v>78.41111111111111</v>
      </c>
    </row>
    <row r="204" spans="1:6" ht="12.75">
      <c r="A204" s="82" t="s">
        <v>317</v>
      </c>
      <c r="B204" s="75" t="s">
        <v>162</v>
      </c>
      <c r="C204" s="83">
        <v>982852</v>
      </c>
      <c r="D204" s="83">
        <v>727000</v>
      </c>
      <c r="E204" s="84">
        <v>351017</v>
      </c>
      <c r="F204" s="47">
        <f t="shared" si="6"/>
        <v>48.28294360385145</v>
      </c>
    </row>
    <row r="205" spans="1:6" ht="12" customHeight="1" hidden="1">
      <c r="A205" s="82" t="s">
        <v>318</v>
      </c>
      <c r="B205" s="75" t="s">
        <v>163</v>
      </c>
      <c r="C205" s="83"/>
      <c r="D205" s="83"/>
      <c r="E205" s="84"/>
      <c r="F205" s="47" t="e">
        <f t="shared" si="6"/>
        <v>#DIV/0!</v>
      </c>
    </row>
    <row r="206" spans="1:6" ht="12.75">
      <c r="A206" s="82" t="s">
        <v>164</v>
      </c>
      <c r="B206" s="75" t="s">
        <v>165</v>
      </c>
      <c r="C206" s="83">
        <v>11182800</v>
      </c>
      <c r="D206" s="83">
        <v>5210000</v>
      </c>
      <c r="E206" s="84">
        <v>4338861</v>
      </c>
      <c r="F206" s="47">
        <f t="shared" si="6"/>
        <v>83.27948176583493</v>
      </c>
    </row>
    <row r="207" spans="1:6" ht="25.5">
      <c r="A207" s="82" t="s">
        <v>437</v>
      </c>
      <c r="B207" s="75" t="s">
        <v>396</v>
      </c>
      <c r="C207" s="83">
        <v>497760</v>
      </c>
      <c r="D207" s="83">
        <v>65000</v>
      </c>
      <c r="E207" s="84"/>
      <c r="F207" s="47"/>
    </row>
    <row r="208" spans="1:6" ht="12.75">
      <c r="A208" s="82"/>
      <c r="B208" s="75" t="s">
        <v>354</v>
      </c>
      <c r="C208" s="83">
        <v>1000000</v>
      </c>
      <c r="D208" s="83">
        <v>711000</v>
      </c>
      <c r="E208" s="84">
        <v>60100</v>
      </c>
      <c r="F208" s="47">
        <f t="shared" si="6"/>
        <v>8.452883263009845</v>
      </c>
    </row>
    <row r="209" spans="1:6" ht="12.75" customHeight="1">
      <c r="A209" s="82" t="s">
        <v>319</v>
      </c>
      <c r="B209" s="75" t="s">
        <v>167</v>
      </c>
      <c r="C209" s="83">
        <f>C210</f>
        <v>1135500</v>
      </c>
      <c r="D209" s="83">
        <f>D210</f>
        <v>667000</v>
      </c>
      <c r="E209" s="84"/>
      <c r="F209" s="47"/>
    </row>
    <row r="210" spans="1:6" ht="12.75">
      <c r="A210" s="82" t="s">
        <v>403</v>
      </c>
      <c r="B210" s="75" t="s">
        <v>168</v>
      </c>
      <c r="C210" s="83">
        <v>1135500</v>
      </c>
      <c r="D210" s="83">
        <v>667000</v>
      </c>
      <c r="E210" s="84"/>
      <c r="F210" s="47"/>
    </row>
    <row r="211" spans="1:6" ht="25.5" hidden="1">
      <c r="A211" s="82" t="s">
        <v>171</v>
      </c>
      <c r="B211" s="75" t="s">
        <v>172</v>
      </c>
      <c r="C211" s="83"/>
      <c r="D211" s="83"/>
      <c r="E211" s="84">
        <v>0</v>
      </c>
      <c r="F211" s="47" t="e">
        <f t="shared" si="6"/>
        <v>#DIV/0!</v>
      </c>
    </row>
    <row r="212" spans="1:6" ht="25.5">
      <c r="A212" s="82" t="s">
        <v>444</v>
      </c>
      <c r="B212" s="75" t="s">
        <v>377</v>
      </c>
      <c r="C212" s="83">
        <v>-3363</v>
      </c>
      <c r="D212" s="83">
        <v>-3000</v>
      </c>
      <c r="E212" s="84">
        <v>-3363</v>
      </c>
      <c r="F212" s="64"/>
    </row>
    <row r="213" spans="1:6" s="17" customFormat="1" ht="13.5">
      <c r="A213" s="79" t="s">
        <v>189</v>
      </c>
      <c r="B213" s="72" t="s">
        <v>190</v>
      </c>
      <c r="C213" s="80">
        <f>C214+C220</f>
        <v>88414630</v>
      </c>
      <c r="D213" s="80">
        <f>D214+D220</f>
        <v>50485000</v>
      </c>
      <c r="E213" s="80">
        <f>E214+E220+E223</f>
        <v>22256652</v>
      </c>
      <c r="F213" s="48">
        <f t="shared" si="6"/>
        <v>44.08567297216995</v>
      </c>
    </row>
    <row r="214" spans="1:6" ht="12.75">
      <c r="A214" s="82" t="s">
        <v>320</v>
      </c>
      <c r="B214" s="75" t="s">
        <v>151</v>
      </c>
      <c r="C214" s="83">
        <f>C215+C216+C217+C218+C219</f>
        <v>41969316</v>
      </c>
      <c r="D214" s="83">
        <f>D215+D216+D217+D218+D219</f>
        <v>25634000</v>
      </c>
      <c r="E214" s="84">
        <f>E215+E216+E217+E218</f>
        <v>13402904</v>
      </c>
      <c r="F214" s="47">
        <f t="shared" si="6"/>
        <v>52.28565186861201</v>
      </c>
    </row>
    <row r="215" spans="1:6" ht="12.75">
      <c r="A215" s="82" t="s">
        <v>152</v>
      </c>
      <c r="B215" s="75" t="s">
        <v>153</v>
      </c>
      <c r="C215" s="83">
        <v>5044000</v>
      </c>
      <c r="D215" s="83">
        <v>3030000</v>
      </c>
      <c r="E215" s="84">
        <v>2169057</v>
      </c>
      <c r="F215" s="47">
        <f t="shared" si="6"/>
        <v>71.58603960396039</v>
      </c>
    </row>
    <row r="216" spans="1:6" ht="12.75">
      <c r="A216" s="82" t="s">
        <v>154</v>
      </c>
      <c r="B216" s="75" t="s">
        <v>155</v>
      </c>
      <c r="C216" s="83">
        <v>33424913</v>
      </c>
      <c r="D216" s="83">
        <v>19337000</v>
      </c>
      <c r="E216" s="84">
        <v>11233847</v>
      </c>
      <c r="F216" s="47">
        <f t="shared" si="6"/>
        <v>58.095087138646115</v>
      </c>
    </row>
    <row r="217" spans="1:6" ht="12.75">
      <c r="A217" s="82" t="s">
        <v>321</v>
      </c>
      <c r="B217" s="75" t="s">
        <v>162</v>
      </c>
      <c r="C217" s="83">
        <v>124000</v>
      </c>
      <c r="D217" s="83">
        <v>74000</v>
      </c>
      <c r="E217" s="84"/>
      <c r="F217" s="47"/>
    </row>
    <row r="218" spans="1:6" ht="25.5">
      <c r="A218" s="82" t="s">
        <v>402</v>
      </c>
      <c r="B218" s="75" t="s">
        <v>163</v>
      </c>
      <c r="C218" s="83"/>
      <c r="D218" s="83"/>
      <c r="E218" s="84"/>
      <c r="F218" s="47"/>
    </row>
    <row r="219" spans="1:6" ht="25.5">
      <c r="A219" s="82" t="s">
        <v>437</v>
      </c>
      <c r="B219" s="75" t="s">
        <v>396</v>
      </c>
      <c r="C219" s="83">
        <v>3376403</v>
      </c>
      <c r="D219" s="83">
        <v>3193000</v>
      </c>
      <c r="E219" s="84"/>
      <c r="F219" s="47"/>
    </row>
    <row r="220" spans="1:6" ht="12.75">
      <c r="A220" s="82" t="s">
        <v>322</v>
      </c>
      <c r="B220" s="75" t="s">
        <v>167</v>
      </c>
      <c r="C220" s="83">
        <f>C221</f>
        <v>46445314</v>
      </c>
      <c r="D220" s="83">
        <f>D221</f>
        <v>24851000</v>
      </c>
      <c r="E220" s="84">
        <f>E221</f>
        <v>8897440</v>
      </c>
      <c r="F220" s="47">
        <f>E220/D220*100</f>
        <v>35.80314675465776</v>
      </c>
    </row>
    <row r="221" spans="1:6" ht="12.75">
      <c r="A221" s="82" t="s">
        <v>403</v>
      </c>
      <c r="B221" s="75" t="s">
        <v>168</v>
      </c>
      <c r="C221" s="83">
        <v>46445314</v>
      </c>
      <c r="D221" s="83">
        <v>24851000</v>
      </c>
      <c r="E221" s="84">
        <v>8897440</v>
      </c>
      <c r="F221" s="47">
        <f>E221/D221*100</f>
        <v>35.80314675465776</v>
      </c>
    </row>
    <row r="222" spans="1:6" ht="25.5" hidden="1">
      <c r="A222" s="82" t="s">
        <v>171</v>
      </c>
      <c r="B222" s="75" t="s">
        <v>172</v>
      </c>
      <c r="C222" s="83"/>
      <c r="D222" s="83"/>
      <c r="E222" s="84"/>
      <c r="F222" s="47"/>
    </row>
    <row r="223" spans="1:6" ht="25.5">
      <c r="A223" s="82" t="s">
        <v>444</v>
      </c>
      <c r="B223" s="75" t="s">
        <v>377</v>
      </c>
      <c r="C223" s="83"/>
      <c r="D223" s="83"/>
      <c r="E223" s="84">
        <v>-43692</v>
      </c>
      <c r="F223" s="47"/>
    </row>
    <row r="224" spans="1:6" s="17" customFormat="1" ht="13.5">
      <c r="A224" s="79" t="s">
        <v>191</v>
      </c>
      <c r="B224" s="72" t="s">
        <v>192</v>
      </c>
      <c r="C224" s="80">
        <f>C225+C229</f>
        <v>31295634</v>
      </c>
      <c r="D224" s="80">
        <f>D225+D229</f>
        <v>29844000</v>
      </c>
      <c r="E224" s="80">
        <f>E225+E229</f>
        <v>14828928</v>
      </c>
      <c r="F224" s="48">
        <f>E224/D224*100</f>
        <v>49.688138319260155</v>
      </c>
    </row>
    <row r="225" spans="1:6" ht="12.75">
      <c r="A225" s="82" t="s">
        <v>308</v>
      </c>
      <c r="B225" s="75" t="s">
        <v>151</v>
      </c>
      <c r="C225" s="83">
        <f>C226+C227+C228</f>
        <v>30992134</v>
      </c>
      <c r="D225" s="83">
        <f>D226+D227+D228</f>
        <v>29762000</v>
      </c>
      <c r="E225" s="83">
        <f>E226+E227+E228</f>
        <v>14825077</v>
      </c>
      <c r="F225" s="47">
        <f>E225/D225*100</f>
        <v>49.81209932128217</v>
      </c>
    </row>
    <row r="226" spans="1:6" ht="12.75">
      <c r="A226" s="82" t="s">
        <v>154</v>
      </c>
      <c r="B226" s="75" t="s">
        <v>155</v>
      </c>
      <c r="C226" s="83">
        <v>27913274</v>
      </c>
      <c r="D226" s="83">
        <v>27914000</v>
      </c>
      <c r="E226" s="84">
        <v>14733457</v>
      </c>
      <c r="F226" s="47">
        <f>E226/D226*100</f>
        <v>52.78160421293975</v>
      </c>
    </row>
    <row r="227" spans="1:6" ht="25.5">
      <c r="A227" s="82" t="s">
        <v>402</v>
      </c>
      <c r="B227" s="75" t="s">
        <v>163</v>
      </c>
      <c r="C227" s="83">
        <v>3011259</v>
      </c>
      <c r="D227" s="83">
        <v>1807000</v>
      </c>
      <c r="E227" s="84">
        <v>91620</v>
      </c>
      <c r="F227" s="47">
        <f>E227/D227*100</f>
        <v>5.070282235749861</v>
      </c>
    </row>
    <row r="228" spans="1:6" ht="25.5">
      <c r="A228" s="82" t="s">
        <v>437</v>
      </c>
      <c r="B228" s="75" t="s">
        <v>396</v>
      </c>
      <c r="C228" s="83">
        <v>67601</v>
      </c>
      <c r="D228" s="83">
        <v>41000</v>
      </c>
      <c r="E228" s="84"/>
      <c r="F228" s="47"/>
    </row>
    <row r="229" spans="1:6" ht="12.75">
      <c r="A229" s="82" t="s">
        <v>272</v>
      </c>
      <c r="B229" s="75" t="s">
        <v>167</v>
      </c>
      <c r="C229" s="83">
        <f>C230</f>
        <v>303500</v>
      </c>
      <c r="D229" s="83">
        <f>D230</f>
        <v>82000</v>
      </c>
      <c r="E229" s="84">
        <f>E230</f>
        <v>3851</v>
      </c>
      <c r="F229" s="47">
        <f aca="true" t="shared" si="7" ref="F229:F236">E229/D229*100</f>
        <v>4.696341463414634</v>
      </c>
    </row>
    <row r="230" spans="1:6" ht="12.75">
      <c r="A230" s="82" t="s">
        <v>403</v>
      </c>
      <c r="B230" s="75" t="s">
        <v>168</v>
      </c>
      <c r="C230" s="83">
        <v>303500</v>
      </c>
      <c r="D230" s="83">
        <v>82000</v>
      </c>
      <c r="E230" s="84">
        <v>3851</v>
      </c>
      <c r="F230" s="47">
        <f t="shared" si="7"/>
        <v>4.696341463414634</v>
      </c>
    </row>
    <row r="231" spans="1:6" s="17" customFormat="1" ht="13.5">
      <c r="A231" s="79" t="s">
        <v>193</v>
      </c>
      <c r="B231" s="72" t="s">
        <v>194</v>
      </c>
      <c r="C231" s="80">
        <f>C232+C238+C240</f>
        <v>631880</v>
      </c>
      <c r="D231" s="80">
        <f>D232+D238+D240</f>
        <v>379000</v>
      </c>
      <c r="E231" s="81">
        <f>E232+E238+E240</f>
        <v>73037</v>
      </c>
      <c r="F231" s="48">
        <f t="shared" si="7"/>
        <v>19.27097625329815</v>
      </c>
    </row>
    <row r="232" spans="1:6" ht="12.75">
      <c r="A232" s="82" t="s">
        <v>260</v>
      </c>
      <c r="B232" s="75" t="s">
        <v>151</v>
      </c>
      <c r="C232" s="83">
        <f>C233+C234+C235+C236+C237</f>
        <v>631880</v>
      </c>
      <c r="D232" s="83">
        <f>D233+D234+D235+D236+D237</f>
        <v>379000</v>
      </c>
      <c r="E232" s="84">
        <f>E233+E234+E235+E237+E236</f>
        <v>73037</v>
      </c>
      <c r="F232" s="47">
        <f t="shared" si="7"/>
        <v>19.27097625329815</v>
      </c>
    </row>
    <row r="233" spans="1:6" ht="12.75">
      <c r="A233" s="82" t="s">
        <v>154</v>
      </c>
      <c r="B233" s="75" t="s">
        <v>155</v>
      </c>
      <c r="C233" s="83">
        <v>200000</v>
      </c>
      <c r="D233" s="83">
        <v>120000</v>
      </c>
      <c r="E233" s="84">
        <v>7587</v>
      </c>
      <c r="F233" s="47">
        <f t="shared" si="7"/>
        <v>6.322500000000001</v>
      </c>
    </row>
    <row r="234" spans="1:6" ht="12.75" hidden="1">
      <c r="A234" s="82" t="s">
        <v>323</v>
      </c>
      <c r="B234" s="75" t="s">
        <v>162</v>
      </c>
      <c r="C234" s="83"/>
      <c r="D234" s="83"/>
      <c r="E234" s="84"/>
      <c r="F234" s="47" t="e">
        <f t="shared" si="7"/>
        <v>#DIV/0!</v>
      </c>
    </row>
    <row r="235" spans="1:6" ht="25.5" hidden="1">
      <c r="A235" s="82" t="s">
        <v>402</v>
      </c>
      <c r="B235" s="75" t="s">
        <v>163</v>
      </c>
      <c r="C235" s="83"/>
      <c r="D235" s="83"/>
      <c r="E235" s="84"/>
      <c r="F235" s="47" t="e">
        <f t="shared" si="7"/>
        <v>#DIV/0!</v>
      </c>
    </row>
    <row r="236" spans="1:6" ht="25.5">
      <c r="A236" s="82" t="s">
        <v>395</v>
      </c>
      <c r="B236" s="75" t="s">
        <v>396</v>
      </c>
      <c r="C236" s="83">
        <v>431880</v>
      </c>
      <c r="D236" s="83">
        <v>259000</v>
      </c>
      <c r="E236" s="84">
        <v>65450</v>
      </c>
      <c r="F236" s="47">
        <f t="shared" si="7"/>
        <v>25.270270270270267</v>
      </c>
    </row>
    <row r="237" spans="1:6" ht="12.75">
      <c r="A237" s="82" t="s">
        <v>397</v>
      </c>
      <c r="B237" s="75" t="s">
        <v>354</v>
      </c>
      <c r="C237" s="83"/>
      <c r="D237" s="83"/>
      <c r="E237" s="84"/>
      <c r="F237" s="47"/>
    </row>
    <row r="238" spans="1:6" ht="12.75">
      <c r="A238" s="82" t="s">
        <v>407</v>
      </c>
      <c r="B238" s="75" t="s">
        <v>375</v>
      </c>
      <c r="C238" s="83"/>
      <c r="D238" s="83"/>
      <c r="E238" s="84"/>
      <c r="F238" s="47"/>
    </row>
    <row r="239" spans="1:6" ht="12.75" hidden="1">
      <c r="A239" s="82" t="s">
        <v>373</v>
      </c>
      <c r="B239" s="75" t="s">
        <v>168</v>
      </c>
      <c r="C239" s="83"/>
      <c r="D239" s="83"/>
      <c r="E239" s="84"/>
      <c r="F239" s="47"/>
    </row>
    <row r="240" spans="1:6" ht="12.75">
      <c r="A240" s="82" t="s">
        <v>374</v>
      </c>
      <c r="B240" s="75" t="s">
        <v>348</v>
      </c>
      <c r="C240" s="83"/>
      <c r="D240" s="83"/>
      <c r="E240" s="84"/>
      <c r="F240" s="47"/>
    </row>
    <row r="241" spans="1:6" s="17" customFormat="1" ht="13.5" hidden="1">
      <c r="A241" s="79" t="s">
        <v>195</v>
      </c>
      <c r="B241" s="72" t="s">
        <v>196</v>
      </c>
      <c r="C241" s="80">
        <f>C242+C245</f>
        <v>0</v>
      </c>
      <c r="D241" s="80">
        <f>D242+D245</f>
        <v>0</v>
      </c>
      <c r="E241" s="81">
        <f>E242+E245</f>
        <v>0</v>
      </c>
      <c r="F241" s="64"/>
    </row>
    <row r="242" spans="1:6" ht="12.75" hidden="1">
      <c r="A242" s="82" t="s">
        <v>324</v>
      </c>
      <c r="B242" s="75" t="s">
        <v>151</v>
      </c>
      <c r="C242" s="83">
        <f>C244+C243</f>
        <v>0</v>
      </c>
      <c r="D242" s="83">
        <f>D244+D243</f>
        <v>0</v>
      </c>
      <c r="E242" s="84">
        <f>E244+E243</f>
        <v>0</v>
      </c>
      <c r="F242" s="64"/>
    </row>
    <row r="243" spans="1:6" ht="12.75" hidden="1">
      <c r="A243" s="82" t="s">
        <v>154</v>
      </c>
      <c r="B243" s="75" t="s">
        <v>155</v>
      </c>
      <c r="C243" s="83"/>
      <c r="D243" s="83"/>
      <c r="E243" s="84"/>
      <c r="F243" s="64"/>
    </row>
    <row r="244" spans="1:6" ht="12.75" hidden="1">
      <c r="A244" s="82" t="s">
        <v>158</v>
      </c>
      <c r="B244" s="75" t="s">
        <v>159</v>
      </c>
      <c r="C244" s="83"/>
      <c r="D244" s="83"/>
      <c r="E244" s="84"/>
      <c r="F244" s="64"/>
    </row>
    <row r="245" spans="1:6" ht="12.75" hidden="1">
      <c r="A245" s="82" t="s">
        <v>322</v>
      </c>
      <c r="B245" s="75" t="s">
        <v>167</v>
      </c>
      <c r="C245" s="83"/>
      <c r="D245" s="83"/>
      <c r="E245" s="84">
        <f>E246</f>
        <v>0</v>
      </c>
      <c r="F245" s="64"/>
    </row>
    <row r="246" spans="1:6" ht="12.75" hidden="1">
      <c r="A246" s="82" t="s">
        <v>407</v>
      </c>
      <c r="B246" s="75" t="s">
        <v>168</v>
      </c>
      <c r="C246" s="83">
        <v>0</v>
      </c>
      <c r="D246" s="83">
        <v>0</v>
      </c>
      <c r="E246" s="84">
        <v>0</v>
      </c>
      <c r="F246" s="64"/>
    </row>
    <row r="247" spans="1:6" s="17" customFormat="1" ht="13.5">
      <c r="A247" s="79" t="s">
        <v>197</v>
      </c>
      <c r="B247" s="72" t="s">
        <v>198</v>
      </c>
      <c r="C247" s="80">
        <f>C248+C254+C256</f>
        <v>93029502</v>
      </c>
      <c r="D247" s="80">
        <f>D248+D254+D256</f>
        <v>62597000</v>
      </c>
      <c r="E247" s="80">
        <f>E248+E254+E256</f>
        <v>29473742</v>
      </c>
      <c r="F247" s="48">
        <f>E247/D247*100</f>
        <v>47.08491141748007</v>
      </c>
    </row>
    <row r="248" spans="1:6" ht="12.75">
      <c r="A248" s="82" t="s">
        <v>260</v>
      </c>
      <c r="B248" s="75" t="s">
        <v>151</v>
      </c>
      <c r="C248" s="83">
        <f>C249+C250+C251+C252+C253</f>
        <v>57371995</v>
      </c>
      <c r="D248" s="83">
        <f>D249+D250+D251+D252+D253</f>
        <v>34911000</v>
      </c>
      <c r="E248" s="83">
        <f>E249+E250+E251+E252+E253</f>
        <v>17122844</v>
      </c>
      <c r="F248" s="47">
        <f>E248/D248*100</f>
        <v>49.047131276674975</v>
      </c>
    </row>
    <row r="249" spans="1:6" ht="12.75">
      <c r="A249" s="82" t="s">
        <v>154</v>
      </c>
      <c r="B249" s="75" t="s">
        <v>155</v>
      </c>
      <c r="C249" s="83">
        <v>29682522</v>
      </c>
      <c r="D249" s="83">
        <v>12277000</v>
      </c>
      <c r="E249" s="84">
        <v>6098149</v>
      </c>
      <c r="F249" s="47">
        <f>E249/D249*100</f>
        <v>49.67132850044799</v>
      </c>
    </row>
    <row r="250" spans="1:6" ht="12.75">
      <c r="A250" s="82" t="s">
        <v>158</v>
      </c>
      <c r="B250" s="75" t="s">
        <v>159</v>
      </c>
      <c r="C250" s="83">
        <v>26875372</v>
      </c>
      <c r="D250" s="83">
        <v>22025000</v>
      </c>
      <c r="E250" s="84">
        <v>11024695</v>
      </c>
      <c r="F250" s="47">
        <f>E250/D250*100</f>
        <v>50.055368898978436</v>
      </c>
    </row>
    <row r="251" spans="1:6" ht="12.75">
      <c r="A251" s="82" t="s">
        <v>321</v>
      </c>
      <c r="B251" s="75" t="s">
        <v>162</v>
      </c>
      <c r="C251" s="83">
        <v>0</v>
      </c>
      <c r="D251" s="83">
        <v>0</v>
      </c>
      <c r="E251" s="84"/>
      <c r="F251" s="47"/>
    </row>
    <row r="252" spans="1:6" ht="25.5">
      <c r="A252" s="82" t="s">
        <v>402</v>
      </c>
      <c r="B252" s="75" t="s">
        <v>163</v>
      </c>
      <c r="C252" s="83"/>
      <c r="D252" s="83"/>
      <c r="E252" s="84"/>
      <c r="F252" s="47"/>
    </row>
    <row r="253" spans="1:6" ht="25.5">
      <c r="A253" s="82" t="s">
        <v>395</v>
      </c>
      <c r="B253" s="75" t="s">
        <v>396</v>
      </c>
      <c r="C253" s="83">
        <v>814101</v>
      </c>
      <c r="D253" s="83">
        <v>609000</v>
      </c>
      <c r="E253" s="84"/>
      <c r="F253" s="47"/>
    </row>
    <row r="254" spans="1:6" ht="12.75">
      <c r="A254" s="82" t="s">
        <v>272</v>
      </c>
      <c r="B254" s="75" t="s">
        <v>167</v>
      </c>
      <c r="C254" s="83">
        <f>C255</f>
        <v>19830507</v>
      </c>
      <c r="D254" s="83">
        <f>D255</f>
        <v>16729000</v>
      </c>
      <c r="E254" s="84">
        <f>E255</f>
        <v>2113342</v>
      </c>
      <c r="F254" s="47">
        <f>E254/D254*100</f>
        <v>12.63280530814753</v>
      </c>
    </row>
    <row r="255" spans="1:6" ht="12.75">
      <c r="A255" s="82" t="s">
        <v>403</v>
      </c>
      <c r="B255" s="75" t="s">
        <v>168</v>
      </c>
      <c r="C255" s="83">
        <v>19830507</v>
      </c>
      <c r="D255" s="83">
        <v>16729000</v>
      </c>
      <c r="E255" s="84">
        <v>2113342</v>
      </c>
      <c r="F255" s="47">
        <f>E255/D255*100</f>
        <v>12.63280530814753</v>
      </c>
    </row>
    <row r="256" spans="1:6" ht="12.75">
      <c r="A256" s="82" t="s">
        <v>325</v>
      </c>
      <c r="B256" s="75" t="s">
        <v>169</v>
      </c>
      <c r="C256" s="83">
        <f>C257</f>
        <v>15827000</v>
      </c>
      <c r="D256" s="83">
        <f>D257</f>
        <v>10957000</v>
      </c>
      <c r="E256" s="83">
        <f>E257</f>
        <v>10237556</v>
      </c>
      <c r="F256" s="47">
        <f>E256/D256*100</f>
        <v>93.4339326457972</v>
      </c>
    </row>
    <row r="257" spans="1:6" ht="12.75">
      <c r="A257" s="82" t="s">
        <v>406</v>
      </c>
      <c r="B257" s="75" t="s">
        <v>170</v>
      </c>
      <c r="C257" s="83">
        <v>15827000</v>
      </c>
      <c r="D257" s="83">
        <v>10957000</v>
      </c>
      <c r="E257" s="84">
        <v>10237556</v>
      </c>
      <c r="F257" s="47">
        <f>E257/D257*100</f>
        <v>93.4339326457972</v>
      </c>
    </row>
    <row r="258" spans="1:6" ht="25.5" hidden="1">
      <c r="A258" s="82" t="s">
        <v>171</v>
      </c>
      <c r="B258" s="75" t="s">
        <v>172</v>
      </c>
      <c r="C258" s="83"/>
      <c r="D258" s="83"/>
      <c r="E258" s="84"/>
      <c r="F258" s="64" t="e">
        <f>E258/D258*100</f>
        <v>#DIV/0!</v>
      </c>
    </row>
    <row r="259" spans="1:6" ht="13.5">
      <c r="A259" s="87" t="s">
        <v>332</v>
      </c>
      <c r="B259" s="88" t="s">
        <v>333</v>
      </c>
      <c r="C259" s="81">
        <f>C13-C120</f>
        <v>0</v>
      </c>
      <c r="D259" s="81">
        <f>D13-D120</f>
        <v>0</v>
      </c>
      <c r="E259" s="81">
        <f>E13-E120</f>
        <v>31442984</v>
      </c>
      <c r="F259" s="89"/>
    </row>
    <row r="260" spans="1:6" ht="12.75">
      <c r="A260" s="90"/>
      <c r="B260" s="91"/>
      <c r="C260" s="92"/>
      <c r="D260" s="92"/>
      <c r="E260" s="92"/>
      <c r="F260" s="89"/>
    </row>
    <row r="261" spans="1:6" ht="12.75">
      <c r="A261" s="90"/>
      <c r="B261" s="91"/>
      <c r="C261" s="92"/>
      <c r="D261" s="92"/>
      <c r="E261" s="92"/>
      <c r="F261" s="93"/>
    </row>
    <row r="262" spans="1:6" ht="12.75">
      <c r="A262" s="94" t="s">
        <v>366</v>
      </c>
      <c r="B262" s="95"/>
      <c r="C262" s="96">
        <v>408065697</v>
      </c>
      <c r="D262" s="96">
        <v>252584000</v>
      </c>
      <c r="E262" s="97">
        <v>197254747</v>
      </c>
      <c r="F262" s="50">
        <f>E262/D262*100</f>
        <v>78.0947118582333</v>
      </c>
    </row>
    <row r="263" spans="1:6" ht="12.75">
      <c r="A263" s="94" t="s">
        <v>367</v>
      </c>
      <c r="B263" s="98"/>
      <c r="C263" s="96">
        <v>408065697</v>
      </c>
      <c r="D263" s="96">
        <v>252584000</v>
      </c>
      <c r="E263" s="97">
        <v>166470323</v>
      </c>
      <c r="F263" s="47">
        <f>E263/D263*100</f>
        <v>65.90691532321921</v>
      </c>
    </row>
    <row r="264" spans="1:6" ht="13.5">
      <c r="A264" s="87" t="s">
        <v>368</v>
      </c>
      <c r="B264" s="99"/>
      <c r="C264" s="100">
        <f>C262:D262-C263:D263</f>
        <v>0</v>
      </c>
      <c r="D264" s="100">
        <f>D262:E262-D263</f>
        <v>0</v>
      </c>
      <c r="E264" s="101">
        <f>E262:E262-E263</f>
        <v>30784424</v>
      </c>
      <c r="F264" s="64"/>
    </row>
    <row r="265" spans="1:6" ht="12.75">
      <c r="A265" s="94" t="s">
        <v>371</v>
      </c>
      <c r="B265" s="98"/>
      <c r="C265" s="96">
        <v>85546000</v>
      </c>
      <c r="D265" s="96">
        <v>53398000</v>
      </c>
      <c r="E265" s="97">
        <v>12163759</v>
      </c>
      <c r="F265" s="47">
        <f>E265/D265*100</f>
        <v>22.779428068466984</v>
      </c>
    </row>
    <row r="266" spans="1:6" ht="12.75">
      <c r="A266" s="94" t="s">
        <v>369</v>
      </c>
      <c r="B266" s="98"/>
      <c r="C266" s="96">
        <v>85546000</v>
      </c>
      <c r="D266" s="96">
        <v>53398000</v>
      </c>
      <c r="E266" s="97">
        <v>11505199</v>
      </c>
      <c r="F266" s="47">
        <f>E266/D266*100</f>
        <v>21.54612345031649</v>
      </c>
    </row>
    <row r="267" spans="1:6" ht="13.5">
      <c r="A267" s="87" t="s">
        <v>370</v>
      </c>
      <c r="B267" s="95"/>
      <c r="C267" s="100">
        <v>0</v>
      </c>
      <c r="D267" s="100">
        <v>0</v>
      </c>
      <c r="E267" s="101">
        <f>E265-E266</f>
        <v>658560</v>
      </c>
      <c r="F267" s="64"/>
    </row>
    <row r="268" spans="1:6" ht="13.5">
      <c r="A268" s="87" t="s">
        <v>372</v>
      </c>
      <c r="B268" s="99"/>
      <c r="C268" s="100">
        <v>0</v>
      </c>
      <c r="D268" s="100">
        <v>0</v>
      </c>
      <c r="E268" s="101">
        <f>E264:E264+E267:E267</f>
        <v>31442984</v>
      </c>
      <c r="F268" s="64"/>
    </row>
    <row r="269" ht="12.75">
      <c r="F269" s="1" t="s">
        <v>427</v>
      </c>
    </row>
    <row r="270" ht="12.75">
      <c r="E270" s="43"/>
    </row>
    <row r="271" spans="1:4" ht="12.75">
      <c r="A271" s="52"/>
      <c r="B271" s="53"/>
      <c r="C271" s="54"/>
      <c r="D271" s="54"/>
    </row>
    <row r="272" spans="1:4" ht="12.75">
      <c r="A272" s="52"/>
      <c r="B272" s="53"/>
      <c r="C272" s="54"/>
      <c r="D272" s="54"/>
    </row>
    <row r="273" spans="1:4" ht="12.75">
      <c r="A273" s="52"/>
      <c r="B273" s="53"/>
      <c r="C273" s="54"/>
      <c r="D273" s="54"/>
    </row>
  </sheetData>
  <sheetProtection/>
  <mergeCells count="9">
    <mergeCell ref="F10:F11"/>
    <mergeCell ref="A119:E119"/>
    <mergeCell ref="A5:E5"/>
    <mergeCell ref="A6:E6"/>
    <mergeCell ref="A10:A11"/>
    <mergeCell ref="B10:B11"/>
    <mergeCell ref="C10:C11"/>
    <mergeCell ref="D10:D11"/>
    <mergeCell ref="E10:E11"/>
  </mergeCells>
  <printOptions/>
  <pageMargins left="0.7086614173228347" right="0.7086614173228347" top="0.42" bottom="0.54" header="0.31496062992125984" footer="0.3"/>
  <pageSetup horizontalDpi="600" verticalDpi="600" orientation="landscape" paperSize="9" r:id="rId1"/>
  <headerFoot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I108"/>
  <sheetViews>
    <sheetView view="pageLayout" workbookViewId="0" topLeftCell="A65">
      <selection activeCell="B68" sqref="B68"/>
    </sheetView>
  </sheetViews>
  <sheetFormatPr defaultColWidth="9.140625" defaultRowHeight="15"/>
  <cols>
    <col min="1" max="1" width="4.003906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5.140625" style="3" customWidth="1"/>
    <col min="6" max="6" width="15.8515625" style="3" customWidth="1"/>
    <col min="7" max="8" width="9.140625" style="1" customWidth="1"/>
    <col min="9" max="9" width="9.421875" style="1" bestFit="1" customWidth="1"/>
    <col min="10" max="16384" width="9.140625" style="1" customWidth="1"/>
  </cols>
  <sheetData>
    <row r="1" spans="2:7" ht="15.75">
      <c r="B1" s="4" t="s">
        <v>252</v>
      </c>
      <c r="F1" s="148" t="s">
        <v>254</v>
      </c>
      <c r="G1" s="148"/>
    </row>
    <row r="2" ht="15.75">
      <c r="B2" s="4" t="s">
        <v>253</v>
      </c>
    </row>
    <row r="3" ht="15.75">
      <c r="B3" s="4" t="s">
        <v>416</v>
      </c>
    </row>
    <row r="6" spans="2:6" ht="33.75" customHeight="1">
      <c r="B6" s="138" t="s">
        <v>433</v>
      </c>
      <c r="C6" s="138"/>
      <c r="D6" s="138"/>
      <c r="E6" s="138"/>
      <c r="F6" s="138"/>
    </row>
    <row r="7" spans="2:6" ht="15">
      <c r="B7" s="139">
        <v>42916</v>
      </c>
      <c r="C7" s="140"/>
      <c r="D7" s="140"/>
      <c r="E7" s="140"/>
      <c r="F7" s="140"/>
    </row>
    <row r="9" ht="12.75">
      <c r="F9" s="21" t="s">
        <v>255</v>
      </c>
    </row>
    <row r="10" spans="2:7" ht="25.5" customHeight="1">
      <c r="B10" s="157" t="s">
        <v>256</v>
      </c>
      <c r="C10" s="151" t="s">
        <v>251</v>
      </c>
      <c r="D10" s="154" t="s">
        <v>454</v>
      </c>
      <c r="E10" s="155" t="s">
        <v>441</v>
      </c>
      <c r="F10" s="152" t="s">
        <v>451</v>
      </c>
      <c r="G10" s="149" t="s">
        <v>425</v>
      </c>
    </row>
    <row r="11" spans="2:7" ht="16.5" customHeight="1">
      <c r="B11" s="157"/>
      <c r="C11" s="151"/>
      <c r="D11" s="154"/>
      <c r="E11" s="156"/>
      <c r="F11" s="153"/>
      <c r="G11" s="150"/>
    </row>
    <row r="12" spans="2:7" ht="25.5">
      <c r="B12" s="5"/>
      <c r="C12" s="6"/>
      <c r="D12" s="7">
        <v>1</v>
      </c>
      <c r="E12" s="8">
        <v>2</v>
      </c>
      <c r="F12" s="46">
        <v>3</v>
      </c>
      <c r="G12" s="9" t="s">
        <v>426</v>
      </c>
    </row>
    <row r="13" spans="2:9" s="14" customFormat="1" ht="14.25">
      <c r="B13" s="38" t="s">
        <v>365</v>
      </c>
      <c r="C13" s="30" t="s">
        <v>199</v>
      </c>
      <c r="D13" s="39">
        <f>D16+D21+D29+D31+D33+D39+D48+D50+D42+D46</f>
        <v>21427570</v>
      </c>
      <c r="E13" s="39">
        <f>E16+E21+E29+E31+E33+E39+E48+E50+E42+E46</f>
        <v>12977000</v>
      </c>
      <c r="F13" s="39">
        <f>F16+F21+F29+F31+F33+F39+F48+F50+F42+F46</f>
        <v>7936133</v>
      </c>
      <c r="G13" s="48">
        <f>F13/E13*100</f>
        <v>61.15537489404331</v>
      </c>
      <c r="I13" s="129"/>
    </row>
    <row r="14" spans="2:9" s="14" customFormat="1" ht="13.5">
      <c r="B14" s="15" t="s">
        <v>200</v>
      </c>
      <c r="C14" s="12" t="s">
        <v>201</v>
      </c>
      <c r="D14" s="31">
        <f>D16+D21+D31+D33+D39+D29</f>
        <v>21427570</v>
      </c>
      <c r="E14" s="31">
        <f>E16+E21+E31+E33+E39+E29</f>
        <v>12977000</v>
      </c>
      <c r="F14" s="55">
        <f>F16+F21+F31+F33+F29</f>
        <v>7057064</v>
      </c>
      <c r="G14" s="48">
        <f aca="true" t="shared" si="0" ref="G14:G82">F14/E14*100</f>
        <v>54.38132079833552</v>
      </c>
      <c r="I14" s="129"/>
    </row>
    <row r="15" spans="2:9" s="14" customFormat="1" ht="13.5">
      <c r="B15" s="15" t="s">
        <v>262</v>
      </c>
      <c r="C15" s="12" t="s">
        <v>202</v>
      </c>
      <c r="D15" s="31">
        <f>D16</f>
        <v>2800000</v>
      </c>
      <c r="E15" s="31">
        <f>E16</f>
        <v>1680000</v>
      </c>
      <c r="F15" s="31">
        <f>F16</f>
        <v>668305</v>
      </c>
      <c r="G15" s="48">
        <f t="shared" si="0"/>
        <v>39.78005952380953</v>
      </c>
      <c r="I15" s="129"/>
    </row>
    <row r="16" spans="2:9" s="14" customFormat="1" ht="13.5">
      <c r="B16" s="15" t="s">
        <v>263</v>
      </c>
      <c r="C16" s="12" t="s">
        <v>203</v>
      </c>
      <c r="D16" s="31">
        <f>D17+D18+D19</f>
        <v>2800000</v>
      </c>
      <c r="E16" s="31">
        <f>E17+E18+E19</f>
        <v>1680000</v>
      </c>
      <c r="F16" s="31">
        <f>F17+F18+F19</f>
        <v>668305</v>
      </c>
      <c r="G16" s="48">
        <f t="shared" si="0"/>
        <v>39.78005952380953</v>
      </c>
      <c r="I16" s="129"/>
    </row>
    <row r="17" spans="2:9" s="14" customFormat="1" ht="25.5">
      <c r="B17" s="16" t="s">
        <v>340</v>
      </c>
      <c r="C17" s="13" t="s">
        <v>341</v>
      </c>
      <c r="D17" s="32"/>
      <c r="E17" s="32"/>
      <c r="F17" s="56"/>
      <c r="G17" s="48"/>
      <c r="I17" s="129"/>
    </row>
    <row r="18" spans="2:9" ht="13.5">
      <c r="B18" s="16" t="s">
        <v>204</v>
      </c>
      <c r="C18" s="13" t="s">
        <v>205</v>
      </c>
      <c r="D18" s="32">
        <v>2500000</v>
      </c>
      <c r="E18" s="32">
        <v>1500000</v>
      </c>
      <c r="F18" s="56">
        <v>586748</v>
      </c>
      <c r="G18" s="47">
        <f t="shared" si="0"/>
        <v>39.11653333333333</v>
      </c>
      <c r="I18" s="129"/>
    </row>
    <row r="19" spans="2:9" ht="13.5">
      <c r="B19" s="16" t="s">
        <v>206</v>
      </c>
      <c r="C19" s="13" t="s">
        <v>207</v>
      </c>
      <c r="D19" s="32">
        <v>300000</v>
      </c>
      <c r="E19" s="32">
        <v>180000</v>
      </c>
      <c r="F19" s="56">
        <v>81557</v>
      </c>
      <c r="G19" s="47">
        <f t="shared" si="0"/>
        <v>45.309444444444445</v>
      </c>
      <c r="I19" s="129"/>
    </row>
    <row r="20" spans="2:9" ht="12.75" customHeight="1">
      <c r="B20" s="15" t="s">
        <v>264</v>
      </c>
      <c r="C20" s="12" t="s">
        <v>208</v>
      </c>
      <c r="D20" s="31"/>
      <c r="E20" s="31"/>
      <c r="F20" s="55"/>
      <c r="G20" s="48"/>
      <c r="I20" s="129"/>
    </row>
    <row r="21" spans="2:9" s="14" customFormat="1" ht="12.75" customHeight="1">
      <c r="B21" s="15" t="s">
        <v>265</v>
      </c>
      <c r="C21" s="12" t="s">
        <v>209</v>
      </c>
      <c r="D21" s="31">
        <f>SUM(D22:D28)</f>
        <v>18317570</v>
      </c>
      <c r="E21" s="31">
        <f>SUM(E22:E28)</f>
        <v>11110000</v>
      </c>
      <c r="F21" s="55">
        <f>SUM(F22:F28)</f>
        <v>5916465</v>
      </c>
      <c r="G21" s="48">
        <f t="shared" si="0"/>
        <v>53.253510351035104</v>
      </c>
      <c r="I21" s="129"/>
    </row>
    <row r="22" spans="2:9" ht="13.5">
      <c r="B22" s="16" t="s">
        <v>210</v>
      </c>
      <c r="C22" s="13" t="s">
        <v>211</v>
      </c>
      <c r="D22" s="32">
        <v>1950000</v>
      </c>
      <c r="E22" s="32">
        <v>1171000</v>
      </c>
      <c r="F22" s="56">
        <v>605024</v>
      </c>
      <c r="G22" s="49">
        <f t="shared" si="0"/>
        <v>51.667292912040985</v>
      </c>
      <c r="I22" s="129"/>
    </row>
    <row r="23" spans="2:9" ht="13.5">
      <c r="B23" s="16" t="s">
        <v>212</v>
      </c>
      <c r="C23" s="13" t="s">
        <v>213</v>
      </c>
      <c r="D23" s="32">
        <v>100000</v>
      </c>
      <c r="E23" s="32">
        <v>60000</v>
      </c>
      <c r="F23" s="56">
        <v>10980</v>
      </c>
      <c r="G23" s="49">
        <f t="shared" si="0"/>
        <v>18.3</v>
      </c>
      <c r="I23" s="129"/>
    </row>
    <row r="24" spans="2:9" ht="13.5">
      <c r="B24" s="16" t="s">
        <v>214</v>
      </c>
      <c r="C24" s="13" t="s">
        <v>215</v>
      </c>
      <c r="D24" s="32">
        <v>751000</v>
      </c>
      <c r="E24" s="32">
        <v>451000</v>
      </c>
      <c r="F24" s="56">
        <v>208741</v>
      </c>
      <c r="G24" s="49">
        <f t="shared" si="0"/>
        <v>46.28403547671841</v>
      </c>
      <c r="I24" s="129"/>
    </row>
    <row r="25" spans="2:9" ht="25.5" customHeight="1">
      <c r="B25" s="16" t="s">
        <v>216</v>
      </c>
      <c r="C25" s="13" t="s">
        <v>217</v>
      </c>
      <c r="D25" s="32">
        <v>6500000</v>
      </c>
      <c r="E25" s="32">
        <v>4204000</v>
      </c>
      <c r="F25" s="56">
        <v>3016996</v>
      </c>
      <c r="G25" s="49">
        <f t="shared" si="0"/>
        <v>71.76489058039962</v>
      </c>
      <c r="I25" s="129"/>
    </row>
    <row r="26" spans="2:9" ht="24.75" customHeight="1">
      <c r="B26" s="16" t="s">
        <v>218</v>
      </c>
      <c r="C26" s="13" t="s">
        <v>219</v>
      </c>
      <c r="D26" s="32">
        <v>200000</v>
      </c>
      <c r="E26" s="32">
        <v>120000</v>
      </c>
      <c r="F26" s="56">
        <v>33556</v>
      </c>
      <c r="G26" s="49">
        <f t="shared" si="0"/>
        <v>27.963333333333335</v>
      </c>
      <c r="I26" s="129"/>
    </row>
    <row r="27" spans="2:9" ht="26.25" customHeight="1">
      <c r="B27" s="16" t="s">
        <v>220</v>
      </c>
      <c r="C27" s="13" t="s">
        <v>221</v>
      </c>
      <c r="D27" s="32">
        <v>100000</v>
      </c>
      <c r="E27" s="32">
        <v>60000</v>
      </c>
      <c r="F27" s="56">
        <v>39714</v>
      </c>
      <c r="G27" s="49">
        <f t="shared" si="0"/>
        <v>66.19</v>
      </c>
      <c r="I27" s="129"/>
    </row>
    <row r="28" spans="2:9" ht="13.5">
      <c r="B28" s="16" t="s">
        <v>222</v>
      </c>
      <c r="C28" s="13" t="s">
        <v>223</v>
      </c>
      <c r="D28" s="32">
        <v>8716570</v>
      </c>
      <c r="E28" s="32">
        <v>5044000</v>
      </c>
      <c r="F28" s="56">
        <v>2001454</v>
      </c>
      <c r="G28" s="47">
        <f t="shared" si="0"/>
        <v>39.679896907216495</v>
      </c>
      <c r="I28" s="129"/>
    </row>
    <row r="29" spans="2:9" ht="13.5">
      <c r="B29" s="23" t="s">
        <v>350</v>
      </c>
      <c r="C29" s="24" t="s">
        <v>349</v>
      </c>
      <c r="D29" s="33">
        <f>D30</f>
        <v>10000</v>
      </c>
      <c r="E29" s="33">
        <f>E30</f>
        <v>7000</v>
      </c>
      <c r="F29" s="57">
        <f>F30</f>
        <v>54</v>
      </c>
      <c r="G29" s="48">
        <f t="shared" si="0"/>
        <v>0.7714285714285715</v>
      </c>
      <c r="I29" s="129"/>
    </row>
    <row r="30" spans="2:9" ht="13.5">
      <c r="B30" s="16" t="s">
        <v>351</v>
      </c>
      <c r="C30" s="13" t="s">
        <v>352</v>
      </c>
      <c r="D30" s="32">
        <v>10000</v>
      </c>
      <c r="E30" s="32">
        <v>7000</v>
      </c>
      <c r="F30" s="56">
        <v>54</v>
      </c>
      <c r="G30" s="47">
        <f t="shared" si="0"/>
        <v>0.7714285714285715</v>
      </c>
      <c r="I30" s="129"/>
    </row>
    <row r="31" spans="2:9" s="17" customFormat="1" ht="13.5">
      <c r="B31" s="15" t="s">
        <v>266</v>
      </c>
      <c r="C31" s="12" t="s">
        <v>224</v>
      </c>
      <c r="D31" s="31">
        <f>D32</f>
        <v>300000</v>
      </c>
      <c r="E31" s="31">
        <f>E32</f>
        <v>180000</v>
      </c>
      <c r="F31" s="55">
        <f>F32</f>
        <v>101469</v>
      </c>
      <c r="G31" s="48">
        <f t="shared" si="0"/>
        <v>56.37166666666666</v>
      </c>
      <c r="I31" s="129"/>
    </row>
    <row r="32" spans="2:9" ht="13.5">
      <c r="B32" s="16" t="s">
        <v>225</v>
      </c>
      <c r="C32" s="13" t="s">
        <v>226</v>
      </c>
      <c r="D32" s="32">
        <v>300000</v>
      </c>
      <c r="E32" s="32">
        <v>180000</v>
      </c>
      <c r="F32" s="56">
        <v>101469</v>
      </c>
      <c r="G32" s="47">
        <f t="shared" si="0"/>
        <v>56.37166666666666</v>
      </c>
      <c r="I32" s="129"/>
    </row>
    <row r="33" spans="2:9" s="17" customFormat="1" ht="12.75" customHeight="1">
      <c r="B33" s="15" t="s">
        <v>267</v>
      </c>
      <c r="C33" s="12" t="s">
        <v>227</v>
      </c>
      <c r="D33" s="31">
        <f>D34+D35+D36+D37+D38</f>
        <v>0</v>
      </c>
      <c r="E33" s="31">
        <f>E34+E35+E36+E37</f>
        <v>0</v>
      </c>
      <c r="F33" s="55">
        <f>F34+F35+F36+F37</f>
        <v>370771</v>
      </c>
      <c r="G33" s="47"/>
      <c r="I33" s="129"/>
    </row>
    <row r="34" spans="2:9" ht="13.5">
      <c r="B34" s="16" t="s">
        <v>228</v>
      </c>
      <c r="C34" s="13" t="s">
        <v>229</v>
      </c>
      <c r="D34" s="32"/>
      <c r="E34" s="32"/>
      <c r="F34" s="56">
        <v>197774</v>
      </c>
      <c r="G34" s="47"/>
      <c r="I34" s="129"/>
    </row>
    <row r="35" spans="2:9" ht="25.5">
      <c r="B35" s="16" t="s">
        <v>237</v>
      </c>
      <c r="C35" s="13" t="s">
        <v>238</v>
      </c>
      <c r="D35" s="32">
        <v>-1353000</v>
      </c>
      <c r="E35" s="32">
        <v>-804000</v>
      </c>
      <c r="F35" s="56">
        <v>-13453</v>
      </c>
      <c r="G35" s="47">
        <f t="shared" si="0"/>
        <v>1.6732587064676618</v>
      </c>
      <c r="I35" s="129"/>
    </row>
    <row r="36" spans="2:9" ht="13.5">
      <c r="B36" s="16" t="s">
        <v>239</v>
      </c>
      <c r="C36" s="13" t="s">
        <v>240</v>
      </c>
      <c r="D36" s="32">
        <v>1353000</v>
      </c>
      <c r="E36" s="32">
        <v>804000</v>
      </c>
      <c r="F36" s="56">
        <v>13453</v>
      </c>
      <c r="G36" s="47">
        <f t="shared" si="0"/>
        <v>1.6732587064676618</v>
      </c>
      <c r="I36" s="129"/>
    </row>
    <row r="37" spans="2:9" ht="13.5">
      <c r="B37" s="16" t="s">
        <v>230</v>
      </c>
      <c r="C37" s="13" t="s">
        <v>231</v>
      </c>
      <c r="D37" s="32"/>
      <c r="E37" s="32"/>
      <c r="F37" s="56">
        <v>172997</v>
      </c>
      <c r="G37" s="48"/>
      <c r="I37" s="129"/>
    </row>
    <row r="38" spans="2:9" ht="13.5">
      <c r="B38" s="16" t="s">
        <v>268</v>
      </c>
      <c r="C38" s="13" t="s">
        <v>232</v>
      </c>
      <c r="D38" s="32"/>
      <c r="E38" s="32"/>
      <c r="F38" s="56"/>
      <c r="G38" s="48"/>
      <c r="I38" s="129"/>
    </row>
    <row r="39" spans="2:9" s="17" customFormat="1" ht="13.5">
      <c r="B39" s="15" t="s">
        <v>269</v>
      </c>
      <c r="C39" s="12" t="s">
        <v>233</v>
      </c>
      <c r="D39" s="31">
        <f>D40</f>
        <v>0</v>
      </c>
      <c r="E39" s="31">
        <f>E40</f>
        <v>0</v>
      </c>
      <c r="F39" s="55">
        <f>F40+F41</f>
        <v>201</v>
      </c>
      <c r="G39" s="48"/>
      <c r="I39" s="129"/>
    </row>
    <row r="40" spans="2:9" ht="12.75" customHeight="1">
      <c r="B40" s="16" t="s">
        <v>234</v>
      </c>
      <c r="C40" s="13" t="s">
        <v>235</v>
      </c>
      <c r="D40" s="32"/>
      <c r="E40" s="32"/>
      <c r="F40" s="56">
        <v>201</v>
      </c>
      <c r="G40" s="48"/>
      <c r="I40" s="129"/>
    </row>
    <row r="41" spans="2:9" ht="12.75" customHeight="1">
      <c r="B41" s="16" t="s">
        <v>399</v>
      </c>
      <c r="C41" s="13" t="s">
        <v>400</v>
      </c>
      <c r="D41" s="32"/>
      <c r="E41" s="32"/>
      <c r="F41" s="56"/>
      <c r="G41" s="48"/>
      <c r="I41" s="129"/>
    </row>
    <row r="42" spans="2:9" ht="12.75" customHeight="1">
      <c r="B42" s="15" t="s">
        <v>363</v>
      </c>
      <c r="C42" s="12" t="s">
        <v>362</v>
      </c>
      <c r="D42" s="31"/>
      <c r="E42" s="31"/>
      <c r="F42" s="55">
        <f>F43</f>
        <v>351700</v>
      </c>
      <c r="G42" s="48"/>
      <c r="I42" s="129"/>
    </row>
    <row r="43" spans="2:9" ht="25.5" customHeight="1">
      <c r="B43" s="16" t="s">
        <v>445</v>
      </c>
      <c r="C43" s="13" t="s">
        <v>446</v>
      </c>
      <c r="D43" s="32"/>
      <c r="E43" s="32"/>
      <c r="F43" s="56">
        <f>F44+F45</f>
        <v>351700</v>
      </c>
      <c r="G43" s="47"/>
      <c r="I43" s="129"/>
    </row>
    <row r="44" spans="2:9" ht="25.5" customHeight="1">
      <c r="B44" s="16" t="s">
        <v>448</v>
      </c>
      <c r="C44" s="13" t="s">
        <v>447</v>
      </c>
      <c r="D44" s="32"/>
      <c r="E44" s="32"/>
      <c r="F44" s="56">
        <v>180000</v>
      </c>
      <c r="G44" s="47"/>
      <c r="I44" s="129"/>
    </row>
    <row r="45" spans="2:9" ht="25.5" customHeight="1">
      <c r="B45" s="16" t="s">
        <v>452</v>
      </c>
      <c r="C45" s="13" t="s">
        <v>453</v>
      </c>
      <c r="D45" s="32"/>
      <c r="E45" s="32"/>
      <c r="F45" s="56">
        <v>171700</v>
      </c>
      <c r="G45" s="47"/>
      <c r="I45" s="129"/>
    </row>
    <row r="46" spans="2:9" ht="13.5">
      <c r="B46" s="15" t="s">
        <v>356</v>
      </c>
      <c r="C46" s="12" t="s">
        <v>236</v>
      </c>
      <c r="D46" s="31">
        <f>D47</f>
        <v>0</v>
      </c>
      <c r="E46" s="31">
        <f>E47</f>
        <v>0</v>
      </c>
      <c r="F46" s="55">
        <f>F47</f>
        <v>512668</v>
      </c>
      <c r="G46" s="48"/>
      <c r="I46" s="129"/>
    </row>
    <row r="47" spans="2:9" ht="25.5">
      <c r="B47" s="16" t="s">
        <v>358</v>
      </c>
      <c r="C47" s="13" t="s">
        <v>357</v>
      </c>
      <c r="D47" s="32"/>
      <c r="E47" s="32"/>
      <c r="F47" s="56">
        <v>512668</v>
      </c>
      <c r="G47" s="48"/>
      <c r="I47" s="129"/>
    </row>
    <row r="48" spans="2:9" s="17" customFormat="1" ht="12.75" customHeight="1">
      <c r="B48" s="15" t="s">
        <v>359</v>
      </c>
      <c r="C48" s="12" t="s">
        <v>360</v>
      </c>
      <c r="D48" s="31">
        <f>D49</f>
        <v>0</v>
      </c>
      <c r="E48" s="31">
        <f>E49</f>
        <v>0</v>
      </c>
      <c r="F48" s="55">
        <f>F49</f>
        <v>14500</v>
      </c>
      <c r="G48" s="48"/>
      <c r="I48" s="129"/>
    </row>
    <row r="49" spans="2:9" ht="38.25">
      <c r="B49" s="16" t="s">
        <v>438</v>
      </c>
      <c r="C49" s="13" t="s">
        <v>361</v>
      </c>
      <c r="D49" s="32"/>
      <c r="E49" s="32"/>
      <c r="F49" s="56">
        <v>14500</v>
      </c>
      <c r="G49" s="48"/>
      <c r="I49" s="129"/>
    </row>
    <row r="50" spans="2:9" ht="13.5">
      <c r="B50" s="25" t="s">
        <v>364</v>
      </c>
      <c r="C50" s="26">
        <v>4310</v>
      </c>
      <c r="D50" s="27">
        <f>D52</f>
        <v>0</v>
      </c>
      <c r="E50" s="27">
        <f>E52</f>
        <v>0</v>
      </c>
      <c r="F50" s="27">
        <f>F52</f>
        <v>0</v>
      </c>
      <c r="G50" s="48"/>
      <c r="I50" s="129"/>
    </row>
    <row r="51" spans="2:9" ht="13.5" hidden="1">
      <c r="B51" s="25"/>
      <c r="C51" s="26"/>
      <c r="D51" s="27"/>
      <c r="E51" s="27"/>
      <c r="F51" s="58"/>
      <c r="G51" s="48" t="e">
        <f t="shared" si="0"/>
        <v>#DIV/0!</v>
      </c>
      <c r="I51" s="129"/>
    </row>
    <row r="52" spans="2:9" ht="25.5">
      <c r="B52" s="102" t="s">
        <v>432</v>
      </c>
      <c r="C52" s="103">
        <v>431019</v>
      </c>
      <c r="D52" s="104"/>
      <c r="E52" s="104"/>
      <c r="F52" s="105"/>
      <c r="G52" s="47"/>
      <c r="I52" s="129"/>
    </row>
    <row r="53" spans="2:9" ht="14.25">
      <c r="B53" s="29" t="s">
        <v>241</v>
      </c>
      <c r="C53" s="30" t="s">
        <v>242</v>
      </c>
      <c r="D53" s="34">
        <f>D54+D59</f>
        <v>21427570</v>
      </c>
      <c r="E53" s="34">
        <f>E54+E59</f>
        <v>12977000</v>
      </c>
      <c r="F53" s="34">
        <f>F54+F59+F62</f>
        <v>6521557</v>
      </c>
      <c r="G53" s="48">
        <f t="shared" si="0"/>
        <v>50.254735300917005</v>
      </c>
      <c r="I53" s="129"/>
    </row>
    <row r="54" spans="2:9" ht="13.5">
      <c r="B54" s="11" t="s">
        <v>273</v>
      </c>
      <c r="C54" s="13" t="s">
        <v>151</v>
      </c>
      <c r="D54" s="35">
        <f>D55+D56+D57+D58</f>
        <v>20075270</v>
      </c>
      <c r="E54" s="35">
        <f>E55+E56+E57+E58</f>
        <v>12173000</v>
      </c>
      <c r="F54" s="35">
        <f>F55+F56+F57+F58</f>
        <v>6369413</v>
      </c>
      <c r="G54" s="47">
        <f t="shared" si="0"/>
        <v>52.32410252197486</v>
      </c>
      <c r="I54" s="129"/>
    </row>
    <row r="55" spans="2:9" ht="13.5">
      <c r="B55" s="11" t="s">
        <v>152</v>
      </c>
      <c r="C55" s="13" t="s">
        <v>153</v>
      </c>
      <c r="D55" s="35">
        <f>D65+D73+D88</f>
        <v>3028770</v>
      </c>
      <c r="E55" s="35">
        <f>E65+E73+E88</f>
        <v>2101000</v>
      </c>
      <c r="F55" s="35">
        <f>F65+F73+F88</f>
        <v>1065928</v>
      </c>
      <c r="G55" s="47">
        <f t="shared" si="0"/>
        <v>50.734316991908614</v>
      </c>
      <c r="I55" s="129"/>
    </row>
    <row r="56" spans="2:9" ht="13.5">
      <c r="B56" s="11" t="s">
        <v>154</v>
      </c>
      <c r="C56" s="13" t="s">
        <v>155</v>
      </c>
      <c r="D56" s="35">
        <f>D66+D74+D81+D89</f>
        <v>17026500</v>
      </c>
      <c r="E56" s="35">
        <f>E66+E74+E81+E89</f>
        <v>10052000</v>
      </c>
      <c r="F56" s="35">
        <f>F66+F74+F81+F89</f>
        <v>5302210</v>
      </c>
      <c r="G56" s="47">
        <f t="shared" si="0"/>
        <v>52.74781138081974</v>
      </c>
      <c r="I56" s="129"/>
    </row>
    <row r="57" spans="2:9" ht="13.5">
      <c r="B57" s="11" t="s">
        <v>164</v>
      </c>
      <c r="C57" s="13" t="s">
        <v>165</v>
      </c>
      <c r="D57" s="35">
        <f>D67</f>
        <v>10000</v>
      </c>
      <c r="E57" s="35">
        <f>E67</f>
        <v>10000</v>
      </c>
      <c r="F57" s="59"/>
      <c r="G57" s="48"/>
      <c r="I57" s="129"/>
    </row>
    <row r="58" spans="2:9" ht="13.5">
      <c r="B58" s="11" t="s">
        <v>353</v>
      </c>
      <c r="C58" s="13" t="s">
        <v>354</v>
      </c>
      <c r="D58" s="35">
        <f>D68</f>
        <v>10000</v>
      </c>
      <c r="E58" s="35">
        <f>E68</f>
        <v>10000</v>
      </c>
      <c r="F58" s="35">
        <f>F68</f>
        <v>1275</v>
      </c>
      <c r="G58" s="47">
        <f t="shared" si="0"/>
        <v>12.75</v>
      </c>
      <c r="I58" s="129"/>
    </row>
    <row r="59" spans="2:9" ht="13.5">
      <c r="B59" s="11" t="s">
        <v>270</v>
      </c>
      <c r="C59" s="13" t="s">
        <v>167</v>
      </c>
      <c r="D59" s="35">
        <f>D60</f>
        <v>1352300</v>
      </c>
      <c r="E59" s="35">
        <f>E60</f>
        <v>804000</v>
      </c>
      <c r="F59" s="35">
        <f>F60</f>
        <v>159658</v>
      </c>
      <c r="G59" s="47">
        <f t="shared" si="0"/>
        <v>19.857960199004975</v>
      </c>
      <c r="I59" s="129"/>
    </row>
    <row r="60" spans="2:9" ht="13.5">
      <c r="B60" s="11" t="s">
        <v>411</v>
      </c>
      <c r="C60" s="13" t="s">
        <v>168</v>
      </c>
      <c r="D60" s="35">
        <f>D70+D76+D83+D91+D85</f>
        <v>1352300</v>
      </c>
      <c r="E60" s="35">
        <f>E70+E76+E83+E91+E85</f>
        <v>804000</v>
      </c>
      <c r="F60" s="35">
        <f>F70+F76+F84+F91</f>
        <v>159658</v>
      </c>
      <c r="G60" s="47">
        <f t="shared" si="0"/>
        <v>19.857960199004975</v>
      </c>
      <c r="I60" s="129"/>
    </row>
    <row r="61" spans="2:9" ht="12.75" customHeight="1" hidden="1">
      <c r="B61" s="11" t="s">
        <v>376</v>
      </c>
      <c r="C61" s="13" t="s">
        <v>377</v>
      </c>
      <c r="D61" s="35"/>
      <c r="E61" s="35"/>
      <c r="F61" s="59"/>
      <c r="G61" s="48" t="e">
        <f t="shared" si="0"/>
        <v>#DIV/0!</v>
      </c>
      <c r="I61" s="129"/>
    </row>
    <row r="62" spans="2:9" ht="30" customHeight="1">
      <c r="B62" s="82" t="s">
        <v>444</v>
      </c>
      <c r="C62" s="13" t="s">
        <v>377</v>
      </c>
      <c r="D62" s="35"/>
      <c r="E62" s="35"/>
      <c r="F62" s="59">
        <f>F78</f>
        <v>-7514</v>
      </c>
      <c r="G62" s="48"/>
      <c r="I62" s="129"/>
    </row>
    <row r="63" spans="2:9" ht="30" customHeight="1">
      <c r="B63" s="10" t="s">
        <v>243</v>
      </c>
      <c r="C63" s="12" t="s">
        <v>244</v>
      </c>
      <c r="D63" s="36">
        <f>D64+D69</f>
        <v>11471000</v>
      </c>
      <c r="E63" s="36">
        <f>E64+E69</f>
        <v>7179000</v>
      </c>
      <c r="F63" s="60">
        <f>F64+F69</f>
        <v>4306876</v>
      </c>
      <c r="G63" s="51">
        <f t="shared" si="0"/>
        <v>59.99270093327762</v>
      </c>
      <c r="I63" s="129"/>
    </row>
    <row r="64" spans="2:9" ht="13.5">
      <c r="B64" s="11" t="s">
        <v>274</v>
      </c>
      <c r="C64" s="13" t="s">
        <v>151</v>
      </c>
      <c r="D64" s="35">
        <f>D65+D66+D67+D68</f>
        <v>11198000</v>
      </c>
      <c r="E64" s="35">
        <f>E65+E66+E67+E68</f>
        <v>6927000</v>
      </c>
      <c r="F64" s="59">
        <f>F65+F66+F67+F68</f>
        <v>4293424</v>
      </c>
      <c r="G64" s="47">
        <f t="shared" si="0"/>
        <v>61.9810018767143</v>
      </c>
      <c r="I64" s="129"/>
    </row>
    <row r="65" spans="2:9" ht="13.5">
      <c r="B65" s="11" t="s">
        <v>152</v>
      </c>
      <c r="C65" s="13" t="s">
        <v>153</v>
      </c>
      <c r="D65" s="35">
        <v>1771000</v>
      </c>
      <c r="E65" s="35">
        <v>1344000</v>
      </c>
      <c r="F65" s="59">
        <v>534527</v>
      </c>
      <c r="G65" s="47">
        <f t="shared" si="0"/>
        <v>39.77135416666667</v>
      </c>
      <c r="I65" s="129"/>
    </row>
    <row r="66" spans="2:9" ht="13.5">
      <c r="B66" s="11" t="s">
        <v>154</v>
      </c>
      <c r="C66" s="13" t="s">
        <v>155</v>
      </c>
      <c r="D66" s="35">
        <v>9407000</v>
      </c>
      <c r="E66" s="35">
        <v>5563000</v>
      </c>
      <c r="F66" s="59">
        <v>3757622</v>
      </c>
      <c r="G66" s="47">
        <f t="shared" si="0"/>
        <v>67.5466834441848</v>
      </c>
      <c r="I66" s="129"/>
    </row>
    <row r="67" spans="2:9" ht="13.5">
      <c r="B67" s="11" t="s">
        <v>164</v>
      </c>
      <c r="C67" s="13" t="s">
        <v>165</v>
      </c>
      <c r="D67" s="35">
        <v>10000</v>
      </c>
      <c r="E67" s="35">
        <v>10000</v>
      </c>
      <c r="F67" s="59"/>
      <c r="G67" s="47">
        <f t="shared" si="0"/>
        <v>0</v>
      </c>
      <c r="I67" s="129"/>
    </row>
    <row r="68" spans="2:9" ht="13.5">
      <c r="B68" s="11" t="s">
        <v>353</v>
      </c>
      <c r="C68" s="13" t="s">
        <v>354</v>
      </c>
      <c r="D68" s="35">
        <v>10000</v>
      </c>
      <c r="E68" s="35">
        <v>10000</v>
      </c>
      <c r="F68" s="59">
        <v>1275</v>
      </c>
      <c r="G68" s="47">
        <f t="shared" si="0"/>
        <v>12.75</v>
      </c>
      <c r="I68" s="129"/>
    </row>
    <row r="69" spans="2:9" ht="13.5">
      <c r="B69" s="11" t="s">
        <v>271</v>
      </c>
      <c r="C69" s="13" t="s">
        <v>167</v>
      </c>
      <c r="D69" s="35">
        <f>D70</f>
        <v>273000</v>
      </c>
      <c r="E69" s="35">
        <f>E70</f>
        <v>252000</v>
      </c>
      <c r="F69" s="59">
        <f>F70</f>
        <v>13452</v>
      </c>
      <c r="G69" s="47">
        <f t="shared" si="0"/>
        <v>5.338095238095239</v>
      </c>
      <c r="I69" s="129"/>
    </row>
    <row r="70" spans="2:9" ht="13.5">
      <c r="B70" s="11" t="s">
        <v>412</v>
      </c>
      <c r="C70" s="13" t="s">
        <v>168</v>
      </c>
      <c r="D70" s="35">
        <v>273000</v>
      </c>
      <c r="E70" s="35">
        <v>252000</v>
      </c>
      <c r="F70" s="59">
        <v>13452</v>
      </c>
      <c r="G70" s="47">
        <f t="shared" si="0"/>
        <v>5.338095238095239</v>
      </c>
      <c r="I70" s="129"/>
    </row>
    <row r="71" spans="2:9" ht="13.5">
      <c r="B71" s="10" t="s">
        <v>245</v>
      </c>
      <c r="C71" s="12" t="s">
        <v>246</v>
      </c>
      <c r="D71" s="36">
        <f>D72+D75</f>
        <v>5447770</v>
      </c>
      <c r="E71" s="36">
        <f>E72+E75</f>
        <v>3276000</v>
      </c>
      <c r="F71" s="60">
        <f>F72+F75+F78</f>
        <v>1173728</v>
      </c>
      <c r="G71" s="48">
        <f t="shared" si="0"/>
        <v>35.82808302808303</v>
      </c>
      <c r="I71" s="129"/>
    </row>
    <row r="72" spans="2:9" ht="13.5">
      <c r="B72" s="11" t="s">
        <v>275</v>
      </c>
      <c r="C72" s="13" t="s">
        <v>151</v>
      </c>
      <c r="D72" s="35">
        <f>D73+D74</f>
        <v>5107270</v>
      </c>
      <c r="E72" s="35">
        <f>E73+E74</f>
        <v>3072000</v>
      </c>
      <c r="F72" s="59">
        <f>F73+F74</f>
        <v>1181242</v>
      </c>
      <c r="G72" s="47">
        <f t="shared" si="0"/>
        <v>38.45188802083334</v>
      </c>
      <c r="I72" s="129"/>
    </row>
    <row r="73" spans="2:9" ht="13.5">
      <c r="B73" s="11" t="s">
        <v>152</v>
      </c>
      <c r="C73" s="13" t="s">
        <v>153</v>
      </c>
      <c r="D73" s="35">
        <v>835770</v>
      </c>
      <c r="E73" s="35">
        <v>503000</v>
      </c>
      <c r="F73" s="59">
        <v>326417</v>
      </c>
      <c r="G73" s="47">
        <f t="shared" si="0"/>
        <v>64.89403578528827</v>
      </c>
      <c r="I73" s="129"/>
    </row>
    <row r="74" spans="2:9" ht="13.5">
      <c r="B74" s="11" t="s">
        <v>154</v>
      </c>
      <c r="C74" s="13" t="s">
        <v>155</v>
      </c>
      <c r="D74" s="35">
        <v>4271500</v>
      </c>
      <c r="E74" s="35">
        <v>2569000</v>
      </c>
      <c r="F74" s="59">
        <v>854825</v>
      </c>
      <c r="G74" s="47">
        <f t="shared" si="0"/>
        <v>33.27462047489295</v>
      </c>
      <c r="I74" s="129"/>
    </row>
    <row r="75" spans="2:9" ht="13.5">
      <c r="B75" s="11" t="s">
        <v>259</v>
      </c>
      <c r="C75" s="13" t="s">
        <v>167</v>
      </c>
      <c r="D75" s="35">
        <f>D76</f>
        <v>340500</v>
      </c>
      <c r="E75" s="35">
        <f>E76</f>
        <v>204000</v>
      </c>
      <c r="F75" s="59"/>
      <c r="G75" s="47">
        <f t="shared" si="0"/>
        <v>0</v>
      </c>
      <c r="I75" s="129"/>
    </row>
    <row r="76" spans="2:9" ht="13.5">
      <c r="B76" s="11" t="s">
        <v>413</v>
      </c>
      <c r="C76" s="13" t="s">
        <v>168</v>
      </c>
      <c r="D76" s="35">
        <v>340500</v>
      </c>
      <c r="E76" s="35">
        <v>204000</v>
      </c>
      <c r="F76" s="59"/>
      <c r="G76" s="47">
        <f t="shared" si="0"/>
        <v>0</v>
      </c>
      <c r="I76" s="129"/>
    </row>
    <row r="77" spans="2:9" ht="12.75" customHeight="1" hidden="1">
      <c r="B77" s="11" t="s">
        <v>376</v>
      </c>
      <c r="C77" s="13" t="s">
        <v>377</v>
      </c>
      <c r="D77" s="35"/>
      <c r="E77" s="35"/>
      <c r="F77" s="59"/>
      <c r="G77" s="47" t="e">
        <f t="shared" si="0"/>
        <v>#DIV/0!</v>
      </c>
      <c r="I77" s="129"/>
    </row>
    <row r="78" spans="2:9" ht="24.75" customHeight="1">
      <c r="B78" s="82" t="s">
        <v>444</v>
      </c>
      <c r="C78" s="13" t="s">
        <v>377</v>
      </c>
      <c r="D78" s="35"/>
      <c r="E78" s="35"/>
      <c r="F78" s="59">
        <v>-7514</v>
      </c>
      <c r="G78" s="48"/>
      <c r="I78" s="129"/>
    </row>
    <row r="79" spans="2:9" ht="13.5">
      <c r="B79" s="10" t="s">
        <v>247</v>
      </c>
      <c r="C79" s="12" t="s">
        <v>248</v>
      </c>
      <c r="D79" s="36">
        <f>D80+D82+D84</f>
        <v>751000</v>
      </c>
      <c r="E79" s="36">
        <f>E80+E82+E84</f>
        <v>453000</v>
      </c>
      <c r="F79" s="60">
        <f>F80+F82+F84</f>
        <v>316493</v>
      </c>
      <c r="G79" s="48">
        <f t="shared" si="0"/>
        <v>69.86600441501103</v>
      </c>
      <c r="I79" s="129"/>
    </row>
    <row r="80" spans="2:9" ht="13.5">
      <c r="B80" s="11" t="s">
        <v>276</v>
      </c>
      <c r="C80" s="13" t="s">
        <v>151</v>
      </c>
      <c r="D80" s="35">
        <f>D81</f>
        <v>438000</v>
      </c>
      <c r="E80" s="35">
        <f>E81</f>
        <v>360000</v>
      </c>
      <c r="F80" s="59">
        <f>F81</f>
        <v>170287</v>
      </c>
      <c r="G80" s="47">
        <f t="shared" si="0"/>
        <v>47.301944444444445</v>
      </c>
      <c r="I80" s="129"/>
    </row>
    <row r="81" spans="2:9" ht="13.5">
      <c r="B81" s="11" t="s">
        <v>154</v>
      </c>
      <c r="C81" s="13" t="s">
        <v>155</v>
      </c>
      <c r="D81" s="35">
        <v>438000</v>
      </c>
      <c r="E81" s="35">
        <v>360000</v>
      </c>
      <c r="F81" s="59">
        <v>170287</v>
      </c>
      <c r="G81" s="47">
        <f t="shared" si="0"/>
        <v>47.301944444444445</v>
      </c>
      <c r="I81" s="129"/>
    </row>
    <row r="82" spans="2:9" ht="13.5" hidden="1">
      <c r="B82" s="11" t="s">
        <v>271</v>
      </c>
      <c r="C82" s="13" t="s">
        <v>167</v>
      </c>
      <c r="D82" s="35">
        <f>D83</f>
        <v>0</v>
      </c>
      <c r="E82" s="35">
        <f>E83</f>
        <v>0</v>
      </c>
      <c r="F82" s="59"/>
      <c r="G82" s="47" t="e">
        <f t="shared" si="0"/>
        <v>#DIV/0!</v>
      </c>
      <c r="I82" s="129"/>
    </row>
    <row r="83" spans="2:9" ht="13.5" hidden="1">
      <c r="B83" s="11" t="s">
        <v>412</v>
      </c>
      <c r="C83" s="13" t="s">
        <v>168</v>
      </c>
      <c r="D83" s="35"/>
      <c r="E83" s="35"/>
      <c r="F83" s="59"/>
      <c r="G83" s="47" t="e">
        <f>F83/E83*100</f>
        <v>#DIV/0!</v>
      </c>
      <c r="I83" s="129"/>
    </row>
    <row r="84" spans="2:9" ht="13.5">
      <c r="B84" s="11" t="s">
        <v>259</v>
      </c>
      <c r="C84" s="13" t="s">
        <v>167</v>
      </c>
      <c r="D84" s="35">
        <f>D85</f>
        <v>313000</v>
      </c>
      <c r="E84" s="35">
        <f>E85</f>
        <v>93000</v>
      </c>
      <c r="F84" s="59">
        <f>F85</f>
        <v>146206</v>
      </c>
      <c r="G84" s="47">
        <f>F84/E84*100</f>
        <v>157.21075268817205</v>
      </c>
      <c r="I84" s="129"/>
    </row>
    <row r="85" spans="2:9" ht="13.5">
      <c r="B85" s="11" t="s">
        <v>413</v>
      </c>
      <c r="C85" s="13" t="s">
        <v>168</v>
      </c>
      <c r="D85" s="35">
        <v>313000</v>
      </c>
      <c r="E85" s="35">
        <v>93000</v>
      </c>
      <c r="F85" s="59">
        <v>146206</v>
      </c>
      <c r="G85" s="47">
        <f>F85/E85*100</f>
        <v>157.21075268817205</v>
      </c>
      <c r="I85" s="129"/>
    </row>
    <row r="86" spans="2:9" ht="25.5">
      <c r="B86" s="10" t="s">
        <v>249</v>
      </c>
      <c r="C86" s="12" t="s">
        <v>250</v>
      </c>
      <c r="D86" s="36">
        <f>D87+D90</f>
        <v>3757800</v>
      </c>
      <c r="E86" s="36">
        <f>E87+E90</f>
        <v>2069000</v>
      </c>
      <c r="F86" s="60">
        <f>F87+F90</f>
        <v>724460</v>
      </c>
      <c r="G86" s="51">
        <f aca="true" t="shared" si="1" ref="G86:G100">F86/E86*100</f>
        <v>35.01498308361528</v>
      </c>
      <c r="I86" s="129"/>
    </row>
    <row r="87" spans="2:9" ht="13.5">
      <c r="B87" s="11" t="s">
        <v>277</v>
      </c>
      <c r="C87" s="13" t="s">
        <v>151</v>
      </c>
      <c r="D87" s="35">
        <f>D88+D89</f>
        <v>3332000</v>
      </c>
      <c r="E87" s="35">
        <f>E88+E89</f>
        <v>1814000</v>
      </c>
      <c r="F87" s="59">
        <f>F88+F89</f>
        <v>724460</v>
      </c>
      <c r="G87" s="47">
        <f t="shared" si="1"/>
        <v>39.93715545755237</v>
      </c>
      <c r="I87" s="129"/>
    </row>
    <row r="88" spans="2:9" ht="13.5">
      <c r="B88" s="11" t="s">
        <v>152</v>
      </c>
      <c r="C88" s="13" t="s">
        <v>153</v>
      </c>
      <c r="D88" s="35">
        <v>422000</v>
      </c>
      <c r="E88" s="35">
        <v>254000</v>
      </c>
      <c r="F88" s="59">
        <v>204984</v>
      </c>
      <c r="G88" s="47">
        <f t="shared" si="1"/>
        <v>80.70236220472441</v>
      </c>
      <c r="I88" s="129"/>
    </row>
    <row r="89" spans="2:9" ht="13.5">
      <c r="B89" s="11" t="s">
        <v>154</v>
      </c>
      <c r="C89" s="13" t="s">
        <v>155</v>
      </c>
      <c r="D89" s="35">
        <v>2910000</v>
      </c>
      <c r="E89" s="35">
        <v>1560000</v>
      </c>
      <c r="F89" s="59">
        <v>519476</v>
      </c>
      <c r="G89" s="47">
        <f t="shared" si="1"/>
        <v>33.29974358974359</v>
      </c>
      <c r="I89" s="129"/>
    </row>
    <row r="90" spans="2:9" ht="13.5">
      <c r="B90" s="11" t="s">
        <v>272</v>
      </c>
      <c r="C90" s="13" t="s">
        <v>167</v>
      </c>
      <c r="D90" s="35">
        <f>D91</f>
        <v>425800</v>
      </c>
      <c r="E90" s="35">
        <f>E91</f>
        <v>255000</v>
      </c>
      <c r="F90" s="59"/>
      <c r="G90" s="47">
        <f t="shared" si="1"/>
        <v>0</v>
      </c>
      <c r="I90" s="129"/>
    </row>
    <row r="91" spans="2:9" ht="13.5">
      <c r="B91" s="11" t="s">
        <v>414</v>
      </c>
      <c r="C91" s="13" t="s">
        <v>168</v>
      </c>
      <c r="D91" s="35">
        <v>425800</v>
      </c>
      <c r="E91" s="35">
        <v>255000</v>
      </c>
      <c r="F91" s="59"/>
      <c r="G91" s="47">
        <f t="shared" si="1"/>
        <v>0</v>
      </c>
      <c r="I91" s="129"/>
    </row>
    <row r="92" spans="2:9" ht="13.5">
      <c r="B92" s="19" t="s">
        <v>344</v>
      </c>
      <c r="C92" s="28"/>
      <c r="D92" s="37">
        <f>D13-D53</f>
        <v>0</v>
      </c>
      <c r="E92" s="37">
        <f>E13-E53</f>
        <v>0</v>
      </c>
      <c r="F92" s="61">
        <f>F13-F53</f>
        <v>1414576</v>
      </c>
      <c r="G92" s="48"/>
      <c r="I92" s="129"/>
    </row>
    <row r="93" spans="7:9" ht="13.5">
      <c r="G93" s="63"/>
      <c r="I93" s="129"/>
    </row>
    <row r="94" spans="7:9" ht="13.5">
      <c r="G94" s="63"/>
      <c r="I94" s="129"/>
    </row>
    <row r="95" spans="7:9" ht="13.5">
      <c r="G95" s="63"/>
      <c r="I95" s="129"/>
    </row>
    <row r="96" spans="2:9" ht="13.5">
      <c r="B96" s="40" t="s">
        <v>366</v>
      </c>
      <c r="C96" s="41"/>
      <c r="D96" s="45">
        <v>20175270</v>
      </c>
      <c r="E96" s="45">
        <v>12173000</v>
      </c>
      <c r="F96" s="62">
        <v>7750779</v>
      </c>
      <c r="G96" s="47">
        <f t="shared" si="1"/>
        <v>63.67188860593116</v>
      </c>
      <c r="I96" s="129"/>
    </row>
    <row r="97" spans="2:9" ht="13.5">
      <c r="B97" s="40" t="s">
        <v>367</v>
      </c>
      <c r="C97" s="42"/>
      <c r="D97" s="45">
        <v>20175270</v>
      </c>
      <c r="E97" s="45">
        <v>12173000</v>
      </c>
      <c r="F97" s="62">
        <v>6361899</v>
      </c>
      <c r="G97" s="47">
        <f t="shared" si="1"/>
        <v>52.26237574960979</v>
      </c>
      <c r="I97" s="129"/>
    </row>
    <row r="98" spans="2:9" ht="13.5">
      <c r="B98" s="19" t="s">
        <v>368</v>
      </c>
      <c r="C98" s="28"/>
      <c r="D98" s="37">
        <f>D96:E96-D97:E97</f>
        <v>0</v>
      </c>
      <c r="E98" s="37">
        <f>E96:F96-E97</f>
        <v>0</v>
      </c>
      <c r="F98" s="61">
        <f>F96:G96-F97</f>
        <v>1388880</v>
      </c>
      <c r="G98" s="48"/>
      <c r="I98" s="129"/>
    </row>
    <row r="99" spans="2:9" ht="13.5">
      <c r="B99" s="40" t="s">
        <v>371</v>
      </c>
      <c r="C99" s="42"/>
      <c r="D99" s="45">
        <v>1252300</v>
      </c>
      <c r="E99" s="45">
        <v>804000</v>
      </c>
      <c r="F99" s="62">
        <v>185354</v>
      </c>
      <c r="G99" s="47">
        <f t="shared" si="1"/>
        <v>23.05398009950249</v>
      </c>
      <c r="I99" s="129"/>
    </row>
    <row r="100" spans="2:9" ht="13.5">
      <c r="B100" s="40" t="s">
        <v>369</v>
      </c>
      <c r="C100" s="42"/>
      <c r="D100" s="45">
        <v>1252300</v>
      </c>
      <c r="E100" s="45">
        <v>804000</v>
      </c>
      <c r="F100" s="62">
        <v>159658</v>
      </c>
      <c r="G100" s="47">
        <f t="shared" si="1"/>
        <v>19.857960199004975</v>
      </c>
      <c r="I100" s="129"/>
    </row>
    <row r="101" spans="2:9" ht="13.5">
      <c r="B101" s="19" t="s">
        <v>370</v>
      </c>
      <c r="C101" s="41"/>
      <c r="D101" s="37">
        <f>D99:E99-D100:E100</f>
        <v>0</v>
      </c>
      <c r="E101" s="37">
        <v>0</v>
      </c>
      <c r="F101" s="61">
        <f>F99-F100</f>
        <v>25696</v>
      </c>
      <c r="G101" s="48"/>
      <c r="I101" s="129"/>
    </row>
    <row r="102" spans="2:9" ht="13.5">
      <c r="B102" s="19" t="s">
        <v>372</v>
      </c>
      <c r="C102" s="28"/>
      <c r="D102" s="37">
        <v>0</v>
      </c>
      <c r="E102" s="37">
        <v>0</v>
      </c>
      <c r="F102" s="61">
        <f>F98:G98+F101:G101</f>
        <v>1414576</v>
      </c>
      <c r="G102" s="48"/>
      <c r="I102" s="129"/>
    </row>
    <row r="106" spans="2:5" ht="12.75">
      <c r="B106" s="52"/>
      <c r="C106" s="53"/>
      <c r="D106" s="54"/>
      <c r="E106" s="54"/>
    </row>
    <row r="107" spans="2:5" ht="12.75">
      <c r="B107" s="52"/>
      <c r="C107" s="53"/>
      <c r="D107" s="54"/>
      <c r="E107" s="54"/>
    </row>
    <row r="108" spans="2:5" ht="12.75">
      <c r="B108" s="52"/>
      <c r="C108" s="53"/>
      <c r="D108" s="54"/>
      <c r="E108" s="54"/>
    </row>
  </sheetData>
  <sheetProtection/>
  <mergeCells count="9">
    <mergeCell ref="F1:G1"/>
    <mergeCell ref="G10:G11"/>
    <mergeCell ref="C10:C11"/>
    <mergeCell ref="F10:F11"/>
    <mergeCell ref="D10:D11"/>
    <mergeCell ref="E10:E11"/>
    <mergeCell ref="B6:F6"/>
    <mergeCell ref="B7:F7"/>
    <mergeCell ref="B10:B11"/>
  </mergeCells>
  <printOptions/>
  <pageMargins left="0.7086614173228347" right="0.35" top="0.46" bottom="0.45" header="0.31496062992125984" footer="0.23"/>
  <pageSetup horizontalDpi="600" verticalDpi="600" orientation="landscape" paperSize="9" r:id="rId1"/>
  <headerFoot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K24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4.28125" style="1" customWidth="1"/>
    <col min="2" max="2" width="51.00390625" style="1" customWidth="1"/>
    <col min="3" max="3" width="13.7109375" style="2" customWidth="1"/>
    <col min="4" max="4" width="15.8515625" style="3" customWidth="1"/>
    <col min="5" max="5" width="16.7109375" style="3" customWidth="1"/>
    <col min="6" max="6" width="15.421875" style="3" customWidth="1"/>
    <col min="7" max="16384" width="9.140625" style="1" customWidth="1"/>
  </cols>
  <sheetData>
    <row r="1" spans="2:7" ht="15.75">
      <c r="B1" s="4" t="s">
        <v>252</v>
      </c>
      <c r="C1" s="113"/>
      <c r="D1" s="114"/>
      <c r="E1" s="114"/>
      <c r="F1" s="106" t="s">
        <v>415</v>
      </c>
      <c r="G1" s="107"/>
    </row>
    <row r="2" spans="2:7" ht="15.75">
      <c r="B2" s="4" t="s">
        <v>253</v>
      </c>
      <c r="C2" s="113"/>
      <c r="D2" s="114"/>
      <c r="E2" s="114"/>
      <c r="F2" s="114"/>
      <c r="G2" s="115"/>
    </row>
    <row r="3" spans="2:7" ht="15.75">
      <c r="B3" s="4" t="s">
        <v>416</v>
      </c>
      <c r="C3" s="113"/>
      <c r="D3" s="114"/>
      <c r="E3" s="114"/>
      <c r="F3" s="114"/>
      <c r="G3" s="115"/>
    </row>
    <row r="4" spans="2:7" ht="15.75">
      <c r="B4" s="115"/>
      <c r="C4" s="113"/>
      <c r="D4" s="114"/>
      <c r="E4" s="114"/>
      <c r="F4" s="114"/>
      <c r="G4" s="115"/>
    </row>
    <row r="5" spans="2:7" ht="15.75">
      <c r="B5" s="160" t="s">
        <v>417</v>
      </c>
      <c r="C5" s="160"/>
      <c r="D5" s="160"/>
      <c r="E5" s="160"/>
      <c r="F5" s="160"/>
      <c r="G5" s="115"/>
    </row>
    <row r="6" spans="2:7" ht="15.75">
      <c r="B6" s="161">
        <v>42916</v>
      </c>
      <c r="C6" s="162"/>
      <c r="D6" s="162"/>
      <c r="E6" s="162"/>
      <c r="F6" s="162"/>
      <c r="G6" s="115"/>
    </row>
    <row r="7" spans="2:7" ht="15.75">
      <c r="B7" s="115"/>
      <c r="C7" s="111"/>
      <c r="D7" s="114"/>
      <c r="E7" s="114"/>
      <c r="F7" s="114"/>
      <c r="G7" s="115"/>
    </row>
    <row r="8" spans="2:7" ht="15.75">
      <c r="B8" s="115"/>
      <c r="C8" s="113"/>
      <c r="D8" s="114"/>
      <c r="E8" s="114"/>
      <c r="F8" s="114"/>
      <c r="G8" s="115"/>
    </row>
    <row r="9" spans="2:7" ht="15.75">
      <c r="B9" s="115"/>
      <c r="C9" s="113"/>
      <c r="D9" s="114"/>
      <c r="E9" s="114"/>
      <c r="F9" s="114"/>
      <c r="G9" s="115"/>
    </row>
    <row r="10" spans="2:7" ht="12.75" customHeight="1">
      <c r="B10" s="163" t="s">
        <v>256</v>
      </c>
      <c r="C10" s="164" t="s">
        <v>251</v>
      </c>
      <c r="D10" s="158" t="s">
        <v>455</v>
      </c>
      <c r="E10" s="165" t="s">
        <v>441</v>
      </c>
      <c r="F10" s="158" t="s">
        <v>451</v>
      </c>
      <c r="G10" s="158" t="s">
        <v>425</v>
      </c>
    </row>
    <row r="11" spans="2:7" ht="33.75" customHeight="1">
      <c r="B11" s="163"/>
      <c r="C11" s="164"/>
      <c r="D11" s="159"/>
      <c r="E11" s="166"/>
      <c r="F11" s="159"/>
      <c r="G11" s="159"/>
    </row>
    <row r="12" spans="2:7" ht="31.5">
      <c r="B12" s="116"/>
      <c r="C12" s="117"/>
      <c r="D12" s="118">
        <v>1</v>
      </c>
      <c r="E12" s="119">
        <v>2</v>
      </c>
      <c r="F12" s="120">
        <v>3</v>
      </c>
      <c r="G12" s="120" t="s">
        <v>426</v>
      </c>
    </row>
    <row r="13" spans="2:7" s="17" customFormat="1" ht="15.75">
      <c r="B13" s="121" t="s">
        <v>0</v>
      </c>
      <c r="C13" s="167" t="s">
        <v>421</v>
      </c>
      <c r="D13" s="122">
        <f>D15+D14</f>
        <v>375000</v>
      </c>
      <c r="E13" s="122">
        <f>E14+E15</f>
        <v>375000</v>
      </c>
      <c r="F13" s="122">
        <f>F14+F15</f>
        <v>322033</v>
      </c>
      <c r="G13" s="108">
        <f aca="true" t="shared" si="0" ref="G13:G19">F13/E13*100</f>
        <v>85.87546666666667</v>
      </c>
    </row>
    <row r="14" spans="2:7" s="17" customFormat="1" ht="47.25">
      <c r="B14" s="123" t="s">
        <v>440</v>
      </c>
      <c r="C14" s="168" t="s">
        <v>439</v>
      </c>
      <c r="D14" s="124">
        <v>59000</v>
      </c>
      <c r="E14" s="124">
        <v>59000</v>
      </c>
      <c r="F14" s="124">
        <v>48305</v>
      </c>
      <c r="G14" s="109">
        <f t="shared" si="0"/>
        <v>81.87288135593221</v>
      </c>
    </row>
    <row r="15" spans="2:11" s="17" customFormat="1" ht="47.25">
      <c r="B15" s="123" t="s">
        <v>418</v>
      </c>
      <c r="C15" s="168" t="s">
        <v>422</v>
      </c>
      <c r="D15" s="124">
        <v>316000</v>
      </c>
      <c r="E15" s="124">
        <v>316000</v>
      </c>
      <c r="F15" s="124">
        <v>273728</v>
      </c>
      <c r="G15" s="109">
        <f t="shared" si="0"/>
        <v>86.62278481012659</v>
      </c>
      <c r="K15" s="17" t="s">
        <v>427</v>
      </c>
    </row>
    <row r="16" spans="2:7" s="17" customFormat="1" ht="15.75">
      <c r="B16" s="121" t="s">
        <v>419</v>
      </c>
      <c r="C16" s="167" t="s">
        <v>423</v>
      </c>
      <c r="D16" s="122">
        <f>D17</f>
        <v>375000</v>
      </c>
      <c r="E16" s="122">
        <f>E17</f>
        <v>375000</v>
      </c>
      <c r="F16" s="122">
        <f>F17</f>
        <v>322033</v>
      </c>
      <c r="G16" s="127">
        <f t="shared" si="0"/>
        <v>85.87546666666667</v>
      </c>
    </row>
    <row r="17" spans="2:7" s="17" customFormat="1" ht="31.5">
      <c r="B17" s="125" t="s">
        <v>420</v>
      </c>
      <c r="C17" s="168" t="s">
        <v>424</v>
      </c>
      <c r="D17" s="126">
        <f>D19</f>
        <v>375000</v>
      </c>
      <c r="E17" s="126">
        <v>375000</v>
      </c>
      <c r="F17" s="126">
        <v>322033</v>
      </c>
      <c r="G17" s="109">
        <f t="shared" si="0"/>
        <v>85.87546666666667</v>
      </c>
    </row>
    <row r="18" spans="2:7" ht="15.75" hidden="1">
      <c r="B18" s="125" t="s">
        <v>310</v>
      </c>
      <c r="C18" s="168" t="s">
        <v>167</v>
      </c>
      <c r="D18" s="126" t="e">
        <f>#REF!+#REF!+#REF!+#REF!+#REF!+#REF!+#REF!+#REF!+#REF!+#REF!</f>
        <v>#REF!</v>
      </c>
      <c r="E18" s="126" t="e">
        <f>#REF!+#REF!+#REF!+#REF!+#REF!+#REF!+#REF!+#REF!+#REF!+#REF!</f>
        <v>#REF!</v>
      </c>
      <c r="F18" s="126" t="e">
        <f>#REF!+#REF!+#REF!+#REF!+#REF!+#REF!+#REF!+#REF!+#REF!+#REF!</f>
        <v>#REF!</v>
      </c>
      <c r="G18" s="109" t="e">
        <f t="shared" si="0"/>
        <v>#REF!</v>
      </c>
    </row>
    <row r="19" spans="2:7" ht="47.25">
      <c r="B19" s="125" t="s">
        <v>402</v>
      </c>
      <c r="C19" s="168" t="s">
        <v>163</v>
      </c>
      <c r="D19" s="124">
        <v>375000</v>
      </c>
      <c r="E19" s="124">
        <v>375000</v>
      </c>
      <c r="F19" s="126">
        <v>322033</v>
      </c>
      <c r="G19" s="109">
        <f t="shared" si="0"/>
        <v>85.87546666666667</v>
      </c>
    </row>
    <row r="20" spans="2:7" ht="15.75">
      <c r="B20" s="130" t="s">
        <v>449</v>
      </c>
      <c r="C20" s="131"/>
      <c r="D20" s="132"/>
      <c r="E20" s="132"/>
      <c r="F20" s="133">
        <f>F13-F16</f>
        <v>0</v>
      </c>
      <c r="G20" s="130"/>
    </row>
    <row r="21" spans="2:7" ht="15.75">
      <c r="B21" s="115"/>
      <c r="C21" s="113"/>
      <c r="D21" s="114"/>
      <c r="E21" s="114"/>
      <c r="F21" s="114"/>
      <c r="G21" s="115"/>
    </row>
    <row r="22" spans="2:7" ht="15.75">
      <c r="B22" s="110"/>
      <c r="C22" s="111"/>
      <c r="D22" s="112"/>
      <c r="E22" s="112"/>
      <c r="F22" s="114"/>
      <c r="G22" s="115"/>
    </row>
    <row r="23" spans="2:7" ht="15.75">
      <c r="B23" s="110"/>
      <c r="C23" s="111"/>
      <c r="D23" s="112"/>
      <c r="E23" s="112"/>
      <c r="F23" s="114"/>
      <c r="G23" s="115"/>
    </row>
    <row r="24" spans="2:5" ht="12.75">
      <c r="B24" s="52"/>
      <c r="C24" s="53"/>
      <c r="D24" s="54"/>
      <c r="E24" s="54"/>
    </row>
  </sheetData>
  <sheetProtection/>
  <mergeCells count="8">
    <mergeCell ref="G10:G11"/>
    <mergeCell ref="B5:F5"/>
    <mergeCell ref="B6:F6"/>
    <mergeCell ref="B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</dc:creator>
  <cp:keywords/>
  <dc:description/>
  <cp:lastModifiedBy>ANI</cp:lastModifiedBy>
  <cp:lastPrinted>2017-07-17T06:06:07Z</cp:lastPrinted>
  <dcterms:created xsi:type="dcterms:W3CDTF">2013-11-13T08:47:41Z</dcterms:created>
  <dcterms:modified xsi:type="dcterms:W3CDTF">2017-07-17T06:07:23Z</dcterms:modified>
  <cp:category/>
  <cp:version/>
  <cp:contentType/>
  <cp:contentStatus/>
</cp:coreProperties>
</file>