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Anexa nr. 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<sst xmlns="http://schemas.openxmlformats.org/spreadsheetml/2006/main" count="425" uniqueCount="318">
  <si>
    <t>Denumire</t>
  </si>
  <si>
    <t>Buget Trimestrial</t>
  </si>
  <si>
    <t>Procent  anual</t>
  </si>
  <si>
    <t>Procent trimestrial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</si>
  <si>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</si>
  <si>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</si>
  <si>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</si>
  <si>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</si>
  <si>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</si>
  <si>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</si>
  <si>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</si>
  <si>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</si>
  <si>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</si>
  <si>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</si>
  <si>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</si>
  <si>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</si>
  <si>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</si>
  <si>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</si>
  <si>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</si>
  <si>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</si>
  <si>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</si>
  <si>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</si>
  <si>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</si>
  <si>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</si>
  <si>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</si>
  <si>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</si>
  <si>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</si>
  <si>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</si>
  <si>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</si>
  <si>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</si>
  <si>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</si>
  <si>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</si>
  <si>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</si>
  <si>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</si>
  <si>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</si>
  <si>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</si>
  <si>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</si>
  <si>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</si>
  <si>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</si>
  <si>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</si>
  <si>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</si>
  <si>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</si>
  <si>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</si>
  <si>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</si>
  <si>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</si>
  <si>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</si>
  <si>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</si>
  <si>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</si>
  <si>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</si>
  <si>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</si>
  <si>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</si>
  <si>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</si>
  <si>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</si>
  <si>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</si>
  <si>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</si>
  <si>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</si>
  <si>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</si>
  <si>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</si>
  <si>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</si>
  <si>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</si>
  <si>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</si>
  <si>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</si>
  <si>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</si>
  <si>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</si>
  <si>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</si>
  <si>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</si>
  <si>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</si>
  <si>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</si>
  <si>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</si>
  <si>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</si>
  <si>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</si>
  <si>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</si>
  <si>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</si>
  <si>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</si>
  <si>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</si>
  <si>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</si>
  <si>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</si>
  <si>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</si>
  <si>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</si>
  <si>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</si>
  <si>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</si>
  <si>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</si>
  <si>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</si>
  <si>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</si>
  <si>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</si>
  <si>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</si>
  <si>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</si>
  <si>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</si>
  <si>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</si>
  <si>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</si>
  <si>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</si>
  <si>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</si>
  <si>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</si>
  <si>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</si>
  <si>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</si>
  <si>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</si>
  <si>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</si>
  <si>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</si>
  <si>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</si>
  <si>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</si>
  <si>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</si>
  <si>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</si>
  <si>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</si>
  <si>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</si>
  <si>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</si>
  <si>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</si>
  <si>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</si>
  <si>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</si>
  <si>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</si>
  <si>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</si>
  <si>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</si>
  <si>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</si>
  <si>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</si>
  <si>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</si>
  <si>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</si>
  <si>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</si>
  <si>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</si>
  <si>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</si>
  <si>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</si>
  <si>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</si>
  <si>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</si>
  <si>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</si>
  <si>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</si>
  <si>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</si>
  <si>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</si>
  <si>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</si>
  <si>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</si>
  <si>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</si>
  <si>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</si>
  <si>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</si>
  <si>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</si>
  <si>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</si>
  <si>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</si>
  <si>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</si>
  <si>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</si>
  <si>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</si>
  <si>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</si>
  <si>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</si>
  <si>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</si>
  <si>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</si>
  <si>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</si>
  <si>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</si>
  <si>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</si>
  <si>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</si>
  <si>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</si>
  <si>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</si>
  <si>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</si>
  <si>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</si>
  <si>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</si>
  <si>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</si>
  <si>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</si>
  <si>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</si>
  <si>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</si>
  <si>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</si>
  <si>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</si>
  <si>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</si>
  <si>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</si>
  <si>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</si>
  <si>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</si>
  <si>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</si>
  <si>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</si>
  <si>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</si>
  <si>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</si>
  <si>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</si>
  <si>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</si>
  <si>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</si>
  <si>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</si>
  <si>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</si>
  <si>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</si>
  <si>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</si>
  <si>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</si>
  <si>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</si>
  <si>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</si>
  <si>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</si>
  <si>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</si>
  <si>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</si>
  <si>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</si>
  <si>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</si>
  <si>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</si>
  <si>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</si>
  <si>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</si>
  <si>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</si>
  <si>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</si>
  <si>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</si>
  <si>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</si>
  <si>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</si>
  <si>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</si>
  <si>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</si>
  <si>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</si>
  <si>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</si>
  <si>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</si>
  <si>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</si>
  <si>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</si>
  <si>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</si>
  <si>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</si>
  <si>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</si>
  <si>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</si>
  <si>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</si>
  <si>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</si>
  <si>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</si>
  <si>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</si>
  <si>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</si>
  <si>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</si>
  <si>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</si>
  <si>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</si>
  <si>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</si>
  <si>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</si>
  <si>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</si>
  <si>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</si>
  <si>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</si>
  <si>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</si>
  <si>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</si>
  <si>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</si>
  <si>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</si>
  <si>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</si>
  <si>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</si>
  <si>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</si>
  <si>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</si>
  <si>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</si>
  <si>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</si>
  <si>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</si>
  <si>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</si>
  <si>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</si>
  <si>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</si>
  <si>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</si>
  <si>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</si>
  <si>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</si>
  <si>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</si>
  <si>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</si>
  <si>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</si>
  <si>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</si>
  <si>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</si>
  <si>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</si>
  <si>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</si>
  <si>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</si>
  <si>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</si>
  <si>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</si>
  <si>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</si>
  <si>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</si>
  <si>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</si>
  <si>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</si>
  <si>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</si>
  <si>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</si>
  <si>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</si>
  <si>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</si>
  <si>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</si>
  <si>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</si>
  <si>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</si>
  <si>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</si>
  <si>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</si>
  <si>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</si>
  <si>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</si>
  <si>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</si>
  <si>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</si>
  <si>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</si>
  <si>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</si>
  <si>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</si>
  <si>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</si>
  <si>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</si>
  <si>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</si>
  <si>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</si>
  <si>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</si>
  <si>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</si>
  <si>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</si>
  <si>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</si>
  <si>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</si>
  <si>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</si>
  <si>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</si>
  <si>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</si>
  <si>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</si>
  <si>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</si>
  <si>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</si>
  <si>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</si>
  <si>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</si>
  <si>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</si>
  <si>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</si>
  <si>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</si>
  <si>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</si>
  <si>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</si>
  <si>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</si>
  <si>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</si>
  <si>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</si>
  <si>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</si>
  <si>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</si>
  <si>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</si>
  <si>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</si>
  <si>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</si>
  <si>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</si>
  <si>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</si>
  <si>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</si>
  <si>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</si>
  <si>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</si>
  <si>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</si>
  <si>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</si>
  <si>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</si>
  <si>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</si>
  <si>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</si>
  <si>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</si>
  <si>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</si>
  <si>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>85</t>
  </si>
  <si>
    <t>TITLUL XVII PLĂTI AN PRECEDENT SI RECUP. AN CRT.</t>
  </si>
  <si>
    <t xml:space="preserve">5602                </t>
  </si>
  <si>
    <t>Transferuri cu caracter general</t>
  </si>
  <si>
    <t>Disp. Primar 2608/24.09.    2012</t>
  </si>
  <si>
    <t>DECIZIA 400/30.08.12,  401/30.08.12</t>
  </si>
  <si>
    <t>DECIZIA  417/10.09.12</t>
  </si>
  <si>
    <t>DECIZIA 421/13.09.12</t>
  </si>
  <si>
    <t>ADR. 340246/37444/9853/18.09.12</t>
  </si>
  <si>
    <t>HOT.C.J. MURES  114/27.09.2012</t>
  </si>
  <si>
    <t>DECIZIA 455/05.10.2012</t>
  </si>
  <si>
    <t>Buget local HCL. 125/08.06.2012</t>
  </si>
  <si>
    <t>DIFERENTA</t>
  </si>
  <si>
    <t>TOTAL DECIZII</t>
  </si>
  <si>
    <t xml:space="preserve">TITLUL IX ALTE CHELTUIELI - burse elevi                                                                                                                                                                                                                                </t>
  </si>
  <si>
    <t>Locuinte - exproprieri terenuri si cladiri</t>
  </si>
  <si>
    <t>BUGET RECTIFICAT      AN 2012</t>
  </si>
  <si>
    <t xml:space="preserve">Buget                                 An 2012        </t>
  </si>
  <si>
    <t>ANEXA NR. 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</si>
</sst>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vertical="top"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vertical="center"/>
    </xf>
    <xf numFmtId="49" fontId="47" fillId="0" borderId="0" xfId="0" applyNumberFormat="1" applyFont="1" applyAlignment="1">
      <alignment horizontal="left" vertical="top"/>
    </xf>
    <xf numFmtId="4" fontId="48" fillId="0" borderId="10" xfId="0" applyNumberFormat="1" applyFont="1" applyBorder="1" applyAlignment="1">
      <alignment vertical="center" wrapText="1"/>
    </xf>
    <xf numFmtId="4" fontId="49" fillId="0" borderId="0" xfId="0" applyNumberFormat="1" applyFont="1" applyAlignment="1">
      <alignment horizontal="right" vertical="top" wrapText="1"/>
    </xf>
    <xf numFmtId="4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8" fillId="0" borderId="0" xfId="0" applyNumberFormat="1" applyFont="1" applyAlignment="1">
      <alignment vertical="top" wrapText="1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 horizontal="center" vertical="top" wrapText="1"/>
    </xf>
    <xf numFmtId="4" fontId="47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/>
    </xf>
    <xf numFmtId="4" fontId="46" fillId="0" borderId="11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 horizontal="left" vertical="center"/>
    </xf>
    <xf numFmtId="49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/>
    </xf>
    <xf numFmtId="4" fontId="49" fillId="0" borderId="10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42"/>
  <sheetViews>
    <sheetView tabSelected="1" view="pageLayout" workbookViewId="0" topLeftCell="A1">
      <selection activeCell="T2" sqref="T2"/>
    </sheetView>
  </sheetViews>
  <sheetFormatPr defaultColWidth="9.140625" defaultRowHeight="15"/>
  <cols>
    <col min="1" max="1" width="1.28515625" style="2" customWidth="1"/>
    <col min="2" max="2" width="7.8515625" style="17" customWidth="1"/>
    <col min="3" max="3" width="32.8515625" style="2" customWidth="1"/>
    <col min="4" max="4" width="13.00390625" style="19" hidden="1" customWidth="1"/>
    <col min="5" max="5" width="10.8515625" style="3" hidden="1" customWidth="1"/>
    <col min="6" max="6" width="11.00390625" style="3" hidden="1" customWidth="1"/>
    <col min="7" max="7" width="10.421875" style="3" hidden="1" customWidth="1"/>
    <col min="8" max="8" width="11.7109375" style="2" hidden="1" customWidth="1"/>
    <col min="9" max="9" width="0.13671875" style="2" hidden="1" customWidth="1"/>
    <col min="10" max="10" width="12.00390625" style="2" hidden="1" customWidth="1"/>
    <col min="11" max="11" width="11.7109375" style="2" hidden="1" customWidth="1"/>
    <col min="12" max="12" width="0.13671875" style="2" hidden="1" customWidth="1"/>
    <col min="13" max="13" width="12.421875" style="19" hidden="1" customWidth="1"/>
    <col min="14" max="14" width="15.7109375" style="3" hidden="1" customWidth="1"/>
    <col min="15" max="15" width="16.140625" style="3" hidden="1" customWidth="1"/>
    <col min="16" max="16" width="9.57421875" style="3" hidden="1" customWidth="1"/>
    <col min="17" max="17" width="0.9921875" style="3" hidden="1" customWidth="1"/>
    <col min="18" max="18" width="12.28125" style="35" customWidth="1"/>
    <col min="19" max="19" width="12.8515625" style="33" customWidth="1"/>
    <col min="20" max="20" width="13.00390625" style="36" customWidth="1"/>
    <col min="21" max="21" width="9.140625" style="2" customWidth="1"/>
    <col min="22" max="22" width="12.140625" style="2" customWidth="1"/>
    <col min="23" max="16384" width="9.140625" style="2" customWidth="1"/>
  </cols>
  <sheetData>
    <row r="1" spans="13:25" ht="11.25">
      <c r="M1" s="57"/>
      <c r="N1" s="57"/>
      <c r="O1" s="57"/>
      <c r="P1" s="57"/>
      <c r="Q1" s="57"/>
      <c r="R1" s="57"/>
      <c r="T1" s="34" t="s">
        <v>317</v>
      </c>
      <c r="U1" s="31"/>
      <c r="V1" s="31"/>
      <c r="W1" s="31"/>
      <c r="X1" s="31"/>
      <c r="Y1" s="31"/>
    </row>
    <row r="2" ht="11.25">
      <c r="T2" s="50"/>
    </row>
    <row r="3" ht="11.25">
      <c r="B3" s="1"/>
    </row>
    <row r="4" spans="2:20" s="22" customFormat="1" ht="61.5" customHeight="1">
      <c r="B4" s="23" t="s">
        <v>5</v>
      </c>
      <c r="C4" s="24" t="s">
        <v>0</v>
      </c>
      <c r="D4" s="25" t="s">
        <v>310</v>
      </c>
      <c r="E4" s="25" t="s">
        <v>304</v>
      </c>
      <c r="F4" s="25" t="s">
        <v>305</v>
      </c>
      <c r="G4" s="25" t="s">
        <v>306</v>
      </c>
      <c r="H4" s="25" t="s">
        <v>307</v>
      </c>
      <c r="I4" s="25" t="s">
        <v>303</v>
      </c>
      <c r="J4" s="25" t="s">
        <v>308</v>
      </c>
      <c r="K4" s="25" t="s">
        <v>309</v>
      </c>
      <c r="L4" s="25" t="s">
        <v>312</v>
      </c>
      <c r="M4" s="25" t="s">
        <v>311</v>
      </c>
      <c r="N4" s="21" t="s">
        <v>1</v>
      </c>
      <c r="O4" s="20" t="s">
        <v>4</v>
      </c>
      <c r="P4" s="20" t="s">
        <v>2</v>
      </c>
      <c r="Q4" s="20" t="s">
        <v>3</v>
      </c>
      <c r="R4" s="37" t="s">
        <v>316</v>
      </c>
      <c r="S4" s="38" t="s">
        <v>311</v>
      </c>
      <c r="T4" s="39" t="s">
        <v>315</v>
      </c>
    </row>
    <row r="5" spans="2:20" s="7" customFormat="1" ht="10.5">
      <c r="B5" s="4" t="s">
        <v>6</v>
      </c>
      <c r="C5" s="5" t="s">
        <v>7</v>
      </c>
      <c r="D5" s="29" t="e">
        <f>#REF!+D8+D10+D13+D15+D25+D28+D30+D33+D39+D41+D44+D48+D51+D55+D58+D63+D68+D70+D81+D83</f>
        <v>#REF!</v>
      </c>
      <c r="E5" s="18" t="e">
        <f>#REF!+E8+E10+E13+E15+E25+E28+E30+E33+E39+E41+E44+E48+E51+E55+E58+E63+E68+E70+E81+E83</f>
        <v>#REF!</v>
      </c>
      <c r="F5" s="18" t="e">
        <f>#REF!+F8+F10+F13+F15+F25+F28+F30+F33+F39+F41+F44+F48+F51+F55+F58+F63+F68+F70+F81+F83</f>
        <v>#REF!</v>
      </c>
      <c r="G5" s="6" t="e">
        <f>#REF!+G8+G10+G13+G15+G25+G28+G30+G33+G39+G41+G44+G48+G51+G55+G58+G63+G68+G70+G81+G83</f>
        <v>#REF!</v>
      </c>
      <c r="H5" s="6" t="e">
        <f>#REF!+H8+H10+H13+H15+H25+H28+H30+H33+H39+H41+H44+H48+H51+H55+H58+H63+H68+H70+H81+H83</f>
        <v>#REF!</v>
      </c>
      <c r="I5" s="6" t="e">
        <f>#REF!+I8+I10+I13+I15+I25+I28+I30+I33+I39+I41+I44+I48+I51+I55+I58+I63+I68+I70+I81+I83</f>
        <v>#REF!</v>
      </c>
      <c r="J5" s="6" t="e">
        <f>#REF!+J8+J10+J13+J15+J25+J28+J30+J33+J39+J41+J44+J48+J51+J55+J58+J63+J68+J70+J81+J83</f>
        <v>#REF!</v>
      </c>
      <c r="K5" s="6" t="e">
        <f>#REF!+K8+K10+K13+K15+K25+K28+K30+K33+K39+K41+K44+K48+K51+K55+K58+K63+K68+K70+K81+K83</f>
        <v>#REF!</v>
      </c>
      <c r="L5" s="6" t="e">
        <f>E5+F5+G5+H5+J5+K5</f>
        <v>#REF!</v>
      </c>
      <c r="M5" s="6">
        <f>M10+M15+M25+M30+M33+M39+M44+M48+M63+M81</f>
        <v>15219490</v>
      </c>
      <c r="N5" s="30">
        <v>544600890</v>
      </c>
      <c r="O5" s="30">
        <f>O6+O8+O10+O13+O15+O25+O28+O30+O33+O44+O48+O51+O55+O58+O63+O68+O70+O81+O83+O39+O41</f>
        <v>241454010.61000004</v>
      </c>
      <c r="P5" s="30">
        <f>O5/M5*100</f>
        <v>1586.4789858924316</v>
      </c>
      <c r="Q5" s="30">
        <f>O5/N5*100</f>
        <v>44.335955934629496</v>
      </c>
      <c r="R5" s="40">
        <f>R6+R8+R10+R13+R15+R25+R28+R30+R33+R39+R41+R44+R48+R51+R55+R58+R63+R70+R68+R81+R83</f>
        <v>685880090</v>
      </c>
      <c r="S5" s="40">
        <f>S6+S8+S10+S13+S15+S25+S28+S30+S33+S39+S41+S44+S48+S51+S55+S63+S68+S70+S81+S83</f>
        <v>1209000</v>
      </c>
      <c r="T5" s="40">
        <f>T6+T8+T10+T13+T15+T25+T28+T30+T33+T39+T41+T44+T48+T51+T55+T58+T63+T68+T70+T81+T83</f>
        <v>687089090</v>
      </c>
    </row>
    <row r="6" spans="2:20" s="7" customFormat="1" ht="10.5">
      <c r="B6" s="4" t="s">
        <v>8</v>
      </c>
      <c r="C6" s="5" t="s">
        <v>9</v>
      </c>
      <c r="D6" s="29">
        <v>31000</v>
      </c>
      <c r="E6" s="6"/>
      <c r="F6" s="6"/>
      <c r="G6" s="6"/>
      <c r="H6" s="6"/>
      <c r="I6" s="6"/>
      <c r="J6" s="6"/>
      <c r="K6" s="6"/>
      <c r="L6" s="6"/>
      <c r="M6" s="29"/>
      <c r="N6" s="30">
        <v>26000</v>
      </c>
      <c r="O6" s="30">
        <f>O7</f>
        <v>0</v>
      </c>
      <c r="P6" s="30" t="e">
        <f aca="true" t="shared" si="0" ref="P6:P60">O6/M6*100</f>
        <v>#DIV/0!</v>
      </c>
      <c r="Q6" s="30">
        <f aca="true" t="shared" si="1" ref="Q6:Q60">O6/N6*100</f>
        <v>0</v>
      </c>
      <c r="R6" s="41">
        <f>R7</f>
        <v>31000</v>
      </c>
      <c r="S6" s="41"/>
      <c r="T6" s="42">
        <f>R6+S6</f>
        <v>31000</v>
      </c>
    </row>
    <row r="7" spans="2:20" ht="11.25">
      <c r="B7" s="8" t="s">
        <v>10</v>
      </c>
      <c r="C7" s="9" t="s">
        <v>11</v>
      </c>
      <c r="D7" s="26">
        <v>31000</v>
      </c>
      <c r="E7" s="10"/>
      <c r="F7" s="10"/>
      <c r="G7" s="10"/>
      <c r="H7" s="10"/>
      <c r="I7" s="10"/>
      <c r="J7" s="10"/>
      <c r="K7" s="10"/>
      <c r="L7" s="6"/>
      <c r="M7" s="26"/>
      <c r="N7" s="28">
        <v>26000</v>
      </c>
      <c r="O7" s="28"/>
      <c r="P7" s="28" t="e">
        <f t="shared" si="0"/>
        <v>#DIV/0!</v>
      </c>
      <c r="Q7" s="28">
        <f t="shared" si="1"/>
        <v>0</v>
      </c>
      <c r="R7" s="43">
        <v>31000</v>
      </c>
      <c r="S7" s="44"/>
      <c r="T7" s="45">
        <f aca="true" t="shared" si="2" ref="T7:T62">R7+S7</f>
        <v>31000</v>
      </c>
    </row>
    <row r="8" spans="2:20" s="7" customFormat="1" ht="10.5">
      <c r="B8" s="4" t="s">
        <v>12</v>
      </c>
      <c r="C8" s="5" t="s">
        <v>13</v>
      </c>
      <c r="D8" s="29">
        <v>2400000</v>
      </c>
      <c r="E8" s="6"/>
      <c r="F8" s="6"/>
      <c r="G8" s="6"/>
      <c r="H8" s="6"/>
      <c r="I8" s="6"/>
      <c r="J8" s="6"/>
      <c r="K8" s="6"/>
      <c r="L8" s="6"/>
      <c r="M8" s="29"/>
      <c r="N8" s="30">
        <v>2040000</v>
      </c>
      <c r="O8" s="30">
        <f>O9</f>
        <v>1734755.5</v>
      </c>
      <c r="P8" s="30" t="e">
        <f t="shared" si="0"/>
        <v>#DIV/0!</v>
      </c>
      <c r="Q8" s="30">
        <f t="shared" si="1"/>
        <v>85.03703431372548</v>
      </c>
      <c r="R8" s="41">
        <f>R9</f>
        <v>2400000</v>
      </c>
      <c r="S8" s="46"/>
      <c r="T8" s="42">
        <f t="shared" si="2"/>
        <v>2400000</v>
      </c>
    </row>
    <row r="9" spans="2:20" ht="33.75">
      <c r="B9" s="8" t="s">
        <v>14</v>
      </c>
      <c r="C9" s="9" t="s">
        <v>15</v>
      </c>
      <c r="D9" s="26">
        <v>2400000</v>
      </c>
      <c r="E9" s="10"/>
      <c r="F9" s="10"/>
      <c r="G9" s="10"/>
      <c r="H9" s="10"/>
      <c r="I9" s="10"/>
      <c r="J9" s="10"/>
      <c r="K9" s="10"/>
      <c r="L9" s="6"/>
      <c r="M9" s="26"/>
      <c r="N9" s="28">
        <v>2040000</v>
      </c>
      <c r="O9" s="28">
        <v>1734755.5</v>
      </c>
      <c r="P9" s="28" t="e">
        <f t="shared" si="0"/>
        <v>#DIV/0!</v>
      </c>
      <c r="Q9" s="28">
        <f t="shared" si="1"/>
        <v>85.03703431372548</v>
      </c>
      <c r="R9" s="43">
        <v>2400000</v>
      </c>
      <c r="S9" s="44"/>
      <c r="T9" s="45">
        <f t="shared" si="2"/>
        <v>2400000</v>
      </c>
    </row>
    <row r="10" spans="2:20" s="7" customFormat="1" ht="21">
      <c r="B10" s="4" t="s">
        <v>16</v>
      </c>
      <c r="C10" s="5" t="s">
        <v>17</v>
      </c>
      <c r="D10" s="29">
        <f>D11+D12</f>
        <v>97254000</v>
      </c>
      <c r="E10" s="6">
        <f aca="true" t="shared" si="3" ref="E10:M10">E11+E12</f>
        <v>37000</v>
      </c>
      <c r="F10" s="6">
        <f t="shared" si="3"/>
        <v>0</v>
      </c>
      <c r="G10" s="6">
        <f t="shared" si="3"/>
        <v>0</v>
      </c>
      <c r="H10" s="6">
        <f t="shared" si="3"/>
        <v>0</v>
      </c>
      <c r="I10" s="6">
        <f t="shared" si="3"/>
        <v>0</v>
      </c>
      <c r="J10" s="6">
        <f t="shared" si="3"/>
        <v>14000</v>
      </c>
      <c r="K10" s="6">
        <f t="shared" si="3"/>
        <v>0</v>
      </c>
      <c r="L10" s="6">
        <f aca="true" t="shared" si="4" ref="L10:L66">E10+F10+G10+H10+J10+K10</f>
        <v>51000</v>
      </c>
      <c r="M10" s="6">
        <f t="shared" si="3"/>
        <v>4051000</v>
      </c>
      <c r="N10" s="30">
        <v>72990000</v>
      </c>
      <c r="O10" s="30">
        <f>O11+O12</f>
        <v>76880615.6</v>
      </c>
      <c r="P10" s="30">
        <f t="shared" si="0"/>
        <v>1897.8182078499135</v>
      </c>
      <c r="Q10" s="30">
        <f t="shared" si="1"/>
        <v>105.330340594602</v>
      </c>
      <c r="R10" s="47">
        <f>R11+R12</f>
        <v>101305000</v>
      </c>
      <c r="S10" s="46"/>
      <c r="T10" s="42">
        <f t="shared" si="2"/>
        <v>101305000</v>
      </c>
    </row>
    <row r="11" spans="2:20" ht="11.25">
      <c r="B11" s="8" t="s">
        <v>18</v>
      </c>
      <c r="C11" s="9" t="s">
        <v>19</v>
      </c>
      <c r="D11" s="26">
        <v>96377000</v>
      </c>
      <c r="E11" s="10"/>
      <c r="F11" s="10"/>
      <c r="G11" s="10"/>
      <c r="H11" s="10"/>
      <c r="I11" s="10"/>
      <c r="J11" s="10"/>
      <c r="K11" s="10"/>
      <c r="L11" s="6">
        <f t="shared" si="4"/>
        <v>0</v>
      </c>
      <c r="M11" s="26">
        <v>4000000</v>
      </c>
      <c r="N11" s="28">
        <v>72282000</v>
      </c>
      <c r="O11" s="28">
        <v>76201861.6</v>
      </c>
      <c r="P11" s="28">
        <f t="shared" si="0"/>
        <v>1905.04654</v>
      </c>
      <c r="Q11" s="28">
        <f t="shared" si="1"/>
        <v>105.42301209153038</v>
      </c>
      <c r="R11" s="43">
        <v>100377000</v>
      </c>
      <c r="S11" s="44"/>
      <c r="T11" s="42">
        <f t="shared" si="2"/>
        <v>100377000</v>
      </c>
    </row>
    <row r="12" spans="2:20" ht="22.5">
      <c r="B12" s="8" t="s">
        <v>20</v>
      </c>
      <c r="C12" s="9" t="s">
        <v>21</v>
      </c>
      <c r="D12" s="26">
        <v>877000</v>
      </c>
      <c r="E12" s="10">
        <v>37000</v>
      </c>
      <c r="F12" s="10"/>
      <c r="G12" s="10"/>
      <c r="H12" s="10"/>
      <c r="I12" s="10"/>
      <c r="J12" s="10">
        <v>14000</v>
      </c>
      <c r="K12" s="10"/>
      <c r="L12" s="6">
        <f t="shared" si="4"/>
        <v>51000</v>
      </c>
      <c r="M12" s="26">
        <v>51000</v>
      </c>
      <c r="N12" s="28">
        <v>708000</v>
      </c>
      <c r="O12" s="28">
        <v>678754</v>
      </c>
      <c r="P12" s="28">
        <f t="shared" si="0"/>
        <v>1330.8901960784312</v>
      </c>
      <c r="Q12" s="28">
        <f t="shared" si="1"/>
        <v>95.86920903954802</v>
      </c>
      <c r="R12" s="43">
        <v>928000</v>
      </c>
      <c r="S12" s="44"/>
      <c r="T12" s="42">
        <f t="shared" si="2"/>
        <v>928000</v>
      </c>
    </row>
    <row r="13" spans="2:20" s="7" customFormat="1" ht="21">
      <c r="B13" s="4" t="s">
        <v>22</v>
      </c>
      <c r="C13" s="5" t="s">
        <v>23</v>
      </c>
      <c r="D13" s="29">
        <v>245000</v>
      </c>
      <c r="E13" s="6"/>
      <c r="F13" s="6"/>
      <c r="G13" s="6"/>
      <c r="H13" s="6"/>
      <c r="I13" s="6"/>
      <c r="J13" s="6"/>
      <c r="K13" s="6"/>
      <c r="L13" s="6">
        <f t="shared" si="4"/>
        <v>0</v>
      </c>
      <c r="M13" s="29"/>
      <c r="N13" s="30">
        <v>208000</v>
      </c>
      <c r="O13" s="30">
        <f>O14</f>
        <v>0</v>
      </c>
      <c r="P13" s="30" t="e">
        <f t="shared" si="0"/>
        <v>#DIV/0!</v>
      </c>
      <c r="Q13" s="30">
        <f t="shared" si="1"/>
        <v>0</v>
      </c>
      <c r="R13" s="41">
        <f>R14</f>
        <v>245000</v>
      </c>
      <c r="S13" s="46">
        <f>S14</f>
        <v>6000</v>
      </c>
      <c r="T13" s="42">
        <f t="shared" si="2"/>
        <v>251000</v>
      </c>
    </row>
    <row r="14" spans="2:20" ht="22.5">
      <c r="B14" s="8" t="s">
        <v>24</v>
      </c>
      <c r="C14" s="9" t="s">
        <v>25</v>
      </c>
      <c r="D14" s="26">
        <v>245000</v>
      </c>
      <c r="E14" s="10"/>
      <c r="F14" s="10"/>
      <c r="G14" s="10"/>
      <c r="H14" s="10"/>
      <c r="I14" s="10"/>
      <c r="J14" s="10"/>
      <c r="K14" s="10"/>
      <c r="L14" s="6">
        <f t="shared" si="4"/>
        <v>0</v>
      </c>
      <c r="M14" s="26"/>
      <c r="N14" s="28">
        <v>208000</v>
      </c>
      <c r="O14" s="28"/>
      <c r="P14" s="28" t="e">
        <f t="shared" si="0"/>
        <v>#DIV/0!</v>
      </c>
      <c r="Q14" s="28">
        <f t="shared" si="1"/>
        <v>0</v>
      </c>
      <c r="R14" s="43">
        <v>245000</v>
      </c>
      <c r="S14" s="44">
        <v>6000</v>
      </c>
      <c r="T14" s="42">
        <f t="shared" si="2"/>
        <v>251000</v>
      </c>
    </row>
    <row r="15" spans="2:20" s="7" customFormat="1" ht="10.5">
      <c r="B15" s="4" t="s">
        <v>26</v>
      </c>
      <c r="C15" s="5" t="s">
        <v>27</v>
      </c>
      <c r="D15" s="29">
        <v>47376000</v>
      </c>
      <c r="E15" s="6"/>
      <c r="F15" s="6"/>
      <c r="G15" s="6"/>
      <c r="H15" s="6"/>
      <c r="I15" s="6"/>
      <c r="J15" s="6"/>
      <c r="K15" s="6"/>
      <c r="L15" s="6">
        <f t="shared" si="4"/>
        <v>0</v>
      </c>
      <c r="M15" s="29">
        <f>M23</f>
        <v>400000</v>
      </c>
      <c r="N15" s="30">
        <v>45325000</v>
      </c>
      <c r="O15" s="30">
        <f>O16+O19+O23+O24</f>
        <v>33965341.24</v>
      </c>
      <c r="P15" s="30">
        <f t="shared" si="0"/>
        <v>8491.33531</v>
      </c>
      <c r="Q15" s="30">
        <f t="shared" si="1"/>
        <v>74.93732209597353</v>
      </c>
      <c r="R15" s="41">
        <f>R16+R19+R23+R24</f>
        <v>47776000</v>
      </c>
      <c r="S15" s="46">
        <f>S16+S19+S23+S24</f>
        <v>200000</v>
      </c>
      <c r="T15" s="42">
        <f t="shared" si="2"/>
        <v>47976000</v>
      </c>
    </row>
    <row r="16" spans="2:20" ht="11.25">
      <c r="B16" s="8" t="s">
        <v>28</v>
      </c>
      <c r="C16" s="9" t="s">
        <v>29</v>
      </c>
      <c r="D16" s="26">
        <v>40199000</v>
      </c>
      <c r="E16" s="10"/>
      <c r="F16" s="10"/>
      <c r="G16" s="10"/>
      <c r="H16" s="10"/>
      <c r="I16" s="10"/>
      <c r="J16" s="10"/>
      <c r="K16" s="10"/>
      <c r="L16" s="6">
        <f t="shared" si="4"/>
        <v>0</v>
      </c>
      <c r="M16" s="26"/>
      <c r="N16" s="28">
        <v>39124000</v>
      </c>
      <c r="O16" s="28">
        <f>SUM(O17:O18)</f>
        <v>28633301.509999998</v>
      </c>
      <c r="P16" s="28" t="e">
        <f t="shared" si="0"/>
        <v>#DIV/0!</v>
      </c>
      <c r="Q16" s="28">
        <f t="shared" si="1"/>
        <v>73.18602778345772</v>
      </c>
      <c r="R16" s="43">
        <f>R17+R18</f>
        <v>40199000</v>
      </c>
      <c r="S16" s="44"/>
      <c r="T16" s="42">
        <f t="shared" si="2"/>
        <v>40199000</v>
      </c>
    </row>
    <row r="17" spans="2:20" ht="11.25">
      <c r="B17" s="8" t="s">
        <v>30</v>
      </c>
      <c r="C17" s="9" t="s">
        <v>31</v>
      </c>
      <c r="D17" s="26">
        <v>10247000</v>
      </c>
      <c r="E17" s="10"/>
      <c r="F17" s="10"/>
      <c r="G17" s="10"/>
      <c r="H17" s="10"/>
      <c r="I17" s="10"/>
      <c r="J17" s="10"/>
      <c r="K17" s="10"/>
      <c r="L17" s="6">
        <f t="shared" si="4"/>
        <v>0</v>
      </c>
      <c r="M17" s="26"/>
      <c r="N17" s="28">
        <v>9172000</v>
      </c>
      <c r="O17" s="28">
        <v>6947734.29</v>
      </c>
      <c r="P17" s="28" t="e">
        <f t="shared" si="0"/>
        <v>#DIV/0!</v>
      </c>
      <c r="Q17" s="28">
        <f t="shared" si="1"/>
        <v>75.74939260793721</v>
      </c>
      <c r="R17" s="43">
        <v>10247000</v>
      </c>
      <c r="S17" s="44"/>
      <c r="T17" s="42">
        <f t="shared" si="2"/>
        <v>10247000</v>
      </c>
    </row>
    <row r="18" spans="2:20" ht="11.25">
      <c r="B18" s="8" t="s">
        <v>32</v>
      </c>
      <c r="C18" s="9" t="s">
        <v>33</v>
      </c>
      <c r="D18" s="26">
        <v>29952000</v>
      </c>
      <c r="E18" s="10"/>
      <c r="F18" s="10"/>
      <c r="G18" s="10"/>
      <c r="H18" s="10"/>
      <c r="I18" s="10"/>
      <c r="J18" s="10"/>
      <c r="K18" s="10"/>
      <c r="L18" s="6">
        <f t="shared" si="4"/>
        <v>0</v>
      </c>
      <c r="M18" s="26"/>
      <c r="N18" s="28">
        <v>29952000</v>
      </c>
      <c r="O18" s="28">
        <v>21685567.22</v>
      </c>
      <c r="P18" s="28" t="e">
        <f t="shared" si="0"/>
        <v>#DIV/0!</v>
      </c>
      <c r="Q18" s="28">
        <f t="shared" si="1"/>
        <v>72.40106577190171</v>
      </c>
      <c r="R18" s="43">
        <v>29952000</v>
      </c>
      <c r="S18" s="44"/>
      <c r="T18" s="42">
        <f t="shared" si="2"/>
        <v>29952000</v>
      </c>
    </row>
    <row r="19" spans="2:20" ht="11.25">
      <c r="B19" s="8" t="s">
        <v>34</v>
      </c>
      <c r="C19" s="9" t="s">
        <v>35</v>
      </c>
      <c r="D19" s="26">
        <v>3784000</v>
      </c>
      <c r="E19" s="10"/>
      <c r="F19" s="10"/>
      <c r="G19" s="10"/>
      <c r="H19" s="10"/>
      <c r="I19" s="10"/>
      <c r="J19" s="10"/>
      <c r="K19" s="10"/>
      <c r="L19" s="6">
        <f t="shared" si="4"/>
        <v>0</v>
      </c>
      <c r="M19" s="26"/>
      <c r="N19" s="28">
        <v>3316000</v>
      </c>
      <c r="O19" s="28">
        <f>SUM(O20:O22)</f>
        <v>2529048.6700000004</v>
      </c>
      <c r="P19" s="28" t="e">
        <f t="shared" si="0"/>
        <v>#DIV/0!</v>
      </c>
      <c r="Q19" s="28">
        <f t="shared" si="1"/>
        <v>76.26805398069965</v>
      </c>
      <c r="R19" s="43">
        <f>R20+R21+R22</f>
        <v>3784000</v>
      </c>
      <c r="S19" s="44"/>
      <c r="T19" s="42">
        <f t="shared" si="2"/>
        <v>3784000</v>
      </c>
    </row>
    <row r="20" spans="2:20" ht="11.25">
      <c r="B20" s="8" t="s">
        <v>36</v>
      </c>
      <c r="C20" s="9" t="s">
        <v>37</v>
      </c>
      <c r="D20" s="26">
        <v>2066000</v>
      </c>
      <c r="E20" s="10"/>
      <c r="F20" s="10"/>
      <c r="G20" s="10"/>
      <c r="H20" s="10"/>
      <c r="I20" s="10"/>
      <c r="J20" s="10"/>
      <c r="K20" s="10"/>
      <c r="L20" s="6">
        <f t="shared" si="4"/>
        <v>0</v>
      </c>
      <c r="M20" s="26"/>
      <c r="N20" s="28">
        <v>1824000</v>
      </c>
      <c r="O20" s="28">
        <v>1397704.7</v>
      </c>
      <c r="P20" s="28" t="e">
        <f t="shared" si="0"/>
        <v>#DIV/0!</v>
      </c>
      <c r="Q20" s="28">
        <f t="shared" si="1"/>
        <v>76.62854714912281</v>
      </c>
      <c r="R20" s="43">
        <v>2066000</v>
      </c>
      <c r="S20" s="44"/>
      <c r="T20" s="42">
        <f t="shared" si="2"/>
        <v>2066000</v>
      </c>
    </row>
    <row r="21" spans="2:20" ht="11.25">
      <c r="B21" s="8" t="s">
        <v>38</v>
      </c>
      <c r="C21" s="9" t="s">
        <v>39</v>
      </c>
      <c r="D21" s="26">
        <v>1641000</v>
      </c>
      <c r="E21" s="10"/>
      <c r="F21" s="10"/>
      <c r="G21" s="10"/>
      <c r="H21" s="10"/>
      <c r="I21" s="10"/>
      <c r="J21" s="10"/>
      <c r="K21" s="10"/>
      <c r="L21" s="6">
        <f t="shared" si="4"/>
        <v>0</v>
      </c>
      <c r="M21" s="26"/>
      <c r="N21" s="28">
        <v>1426000</v>
      </c>
      <c r="O21" s="28">
        <v>1082295.29</v>
      </c>
      <c r="P21" s="28" t="e">
        <f t="shared" si="0"/>
        <v>#DIV/0!</v>
      </c>
      <c r="Q21" s="28">
        <f t="shared" si="1"/>
        <v>75.89728541374474</v>
      </c>
      <c r="R21" s="43">
        <v>1641000</v>
      </c>
      <c r="S21" s="44"/>
      <c r="T21" s="42">
        <f t="shared" si="2"/>
        <v>1641000</v>
      </c>
    </row>
    <row r="22" spans="2:20" ht="11.25">
      <c r="B22" s="8" t="s">
        <v>40</v>
      </c>
      <c r="C22" s="9" t="s">
        <v>41</v>
      </c>
      <c r="D22" s="26">
        <v>77000</v>
      </c>
      <c r="E22" s="10"/>
      <c r="F22" s="10"/>
      <c r="G22" s="10"/>
      <c r="H22" s="10"/>
      <c r="I22" s="10"/>
      <c r="J22" s="10"/>
      <c r="K22" s="10"/>
      <c r="L22" s="6">
        <f t="shared" si="4"/>
        <v>0</v>
      </c>
      <c r="M22" s="26"/>
      <c r="N22" s="28">
        <v>66000</v>
      </c>
      <c r="O22" s="28">
        <v>49048.68</v>
      </c>
      <c r="P22" s="28" t="e">
        <f t="shared" si="0"/>
        <v>#DIV/0!</v>
      </c>
      <c r="Q22" s="28">
        <f t="shared" si="1"/>
        <v>74.31618181818182</v>
      </c>
      <c r="R22" s="43">
        <v>77000</v>
      </c>
      <c r="S22" s="44"/>
      <c r="T22" s="42">
        <f t="shared" si="2"/>
        <v>77000</v>
      </c>
    </row>
    <row r="23" spans="2:20" ht="22.5">
      <c r="B23" s="8" t="s">
        <v>42</v>
      </c>
      <c r="C23" s="9" t="s">
        <v>43</v>
      </c>
      <c r="D23" s="26">
        <v>3185000</v>
      </c>
      <c r="E23" s="10"/>
      <c r="F23" s="10"/>
      <c r="G23" s="10"/>
      <c r="H23" s="10"/>
      <c r="I23" s="10"/>
      <c r="J23" s="10"/>
      <c r="K23" s="10"/>
      <c r="L23" s="6">
        <f t="shared" si="4"/>
        <v>0</v>
      </c>
      <c r="M23" s="26">
        <v>400000</v>
      </c>
      <c r="N23" s="28">
        <v>2708000</v>
      </c>
      <c r="O23" s="28">
        <v>2690205.1</v>
      </c>
      <c r="P23" s="28">
        <f t="shared" si="0"/>
        <v>672.551275</v>
      </c>
      <c r="Q23" s="28">
        <f t="shared" si="1"/>
        <v>99.34287666174299</v>
      </c>
      <c r="R23" s="43">
        <v>3585000</v>
      </c>
      <c r="S23" s="44">
        <v>200000</v>
      </c>
      <c r="T23" s="42">
        <f t="shared" si="2"/>
        <v>3785000</v>
      </c>
    </row>
    <row r="24" spans="2:20" ht="11.25">
      <c r="B24" s="8" t="s">
        <v>44</v>
      </c>
      <c r="C24" s="9" t="s">
        <v>45</v>
      </c>
      <c r="D24" s="26">
        <v>208000</v>
      </c>
      <c r="E24" s="10"/>
      <c r="F24" s="10"/>
      <c r="G24" s="10"/>
      <c r="H24" s="10"/>
      <c r="I24" s="10"/>
      <c r="J24" s="10"/>
      <c r="K24" s="10"/>
      <c r="L24" s="6">
        <f t="shared" si="4"/>
        <v>0</v>
      </c>
      <c r="M24" s="26"/>
      <c r="N24" s="28">
        <v>177000</v>
      </c>
      <c r="O24" s="28">
        <v>112785.96</v>
      </c>
      <c r="P24" s="28" t="e">
        <f t="shared" si="0"/>
        <v>#DIV/0!</v>
      </c>
      <c r="Q24" s="28">
        <f t="shared" si="1"/>
        <v>63.7208813559322</v>
      </c>
      <c r="R24" s="43">
        <v>208000</v>
      </c>
      <c r="S24" s="44"/>
      <c r="T24" s="42">
        <f t="shared" si="2"/>
        <v>208000</v>
      </c>
    </row>
    <row r="25" spans="2:20" s="7" customFormat="1" ht="10.5">
      <c r="B25" s="4" t="s">
        <v>46</v>
      </c>
      <c r="C25" s="5" t="s">
        <v>47</v>
      </c>
      <c r="D25" s="29">
        <f>D26+D27</f>
        <v>82973000</v>
      </c>
      <c r="E25" s="6">
        <f aca="true" t="shared" si="5" ref="E25:M25">E26+E27</f>
        <v>1455000</v>
      </c>
      <c r="F25" s="6">
        <f t="shared" si="5"/>
        <v>2209382</v>
      </c>
      <c r="G25" s="6">
        <f t="shared" si="5"/>
        <v>143649</v>
      </c>
      <c r="H25" s="6">
        <f t="shared" si="5"/>
        <v>-11137</v>
      </c>
      <c r="I25" s="6">
        <f t="shared" si="5"/>
        <v>0</v>
      </c>
      <c r="J25" s="6">
        <f t="shared" si="5"/>
        <v>7000</v>
      </c>
      <c r="K25" s="6">
        <f t="shared" si="5"/>
        <v>3451011</v>
      </c>
      <c r="L25" s="6">
        <f t="shared" si="4"/>
        <v>7254905</v>
      </c>
      <c r="M25" s="6">
        <f t="shared" si="5"/>
        <v>7254900</v>
      </c>
      <c r="N25" s="30">
        <v>68023890</v>
      </c>
      <c r="O25" s="30">
        <f>O26+O27</f>
        <v>68008894</v>
      </c>
      <c r="P25" s="30">
        <f t="shared" si="0"/>
        <v>937.4201436270658</v>
      </c>
      <c r="Q25" s="30">
        <f t="shared" si="1"/>
        <v>99.97795480381966</v>
      </c>
      <c r="R25" s="47">
        <f>R26+R27</f>
        <v>112350500</v>
      </c>
      <c r="S25" s="47">
        <f>S26+S27</f>
        <v>511000</v>
      </c>
      <c r="T25" s="42">
        <f t="shared" si="2"/>
        <v>112861500</v>
      </c>
    </row>
    <row r="26" spans="2:20" ht="45">
      <c r="B26" s="8" t="s">
        <v>48</v>
      </c>
      <c r="C26" s="9" t="s">
        <v>49</v>
      </c>
      <c r="D26" s="26">
        <v>80467000</v>
      </c>
      <c r="E26" s="10">
        <v>1434000</v>
      </c>
      <c r="F26" s="10"/>
      <c r="G26" s="10"/>
      <c r="H26" s="10"/>
      <c r="I26" s="10"/>
      <c r="J26" s="10"/>
      <c r="K26" s="10"/>
      <c r="L26" s="6">
        <f t="shared" si="4"/>
        <v>1434000</v>
      </c>
      <c r="M26" s="28">
        <v>1434000</v>
      </c>
      <c r="N26" s="28">
        <v>63285000</v>
      </c>
      <c r="O26" s="28">
        <v>63285000</v>
      </c>
      <c r="P26" s="28">
        <f t="shared" si="0"/>
        <v>4413.179916317991</v>
      </c>
      <c r="Q26" s="28">
        <f t="shared" si="1"/>
        <v>100</v>
      </c>
      <c r="R26" s="43">
        <v>87194000</v>
      </c>
      <c r="S26" s="48">
        <v>511000</v>
      </c>
      <c r="T26" s="42">
        <f t="shared" si="2"/>
        <v>87705000</v>
      </c>
    </row>
    <row r="27" spans="2:20" ht="22.5">
      <c r="B27" s="8" t="s">
        <v>50</v>
      </c>
      <c r="C27" s="9" t="s">
        <v>51</v>
      </c>
      <c r="D27" s="26">
        <v>2506000</v>
      </c>
      <c r="E27" s="10">
        <v>21000</v>
      </c>
      <c r="F27" s="10">
        <v>2209382</v>
      </c>
      <c r="G27" s="10">
        <v>143649</v>
      </c>
      <c r="H27" s="10">
        <v>-11137</v>
      </c>
      <c r="I27" s="10"/>
      <c r="J27" s="10">
        <v>7000</v>
      </c>
      <c r="K27" s="10">
        <v>3451011</v>
      </c>
      <c r="L27" s="6">
        <f t="shared" si="4"/>
        <v>5820905</v>
      </c>
      <c r="M27" s="27">
        <v>5820900</v>
      </c>
      <c r="N27" s="28">
        <v>4738890</v>
      </c>
      <c r="O27" s="28">
        <v>4723894</v>
      </c>
      <c r="P27" s="28">
        <f t="shared" si="0"/>
        <v>81.1540139840918</v>
      </c>
      <c r="Q27" s="28">
        <f t="shared" si="1"/>
        <v>99.6835545876777</v>
      </c>
      <c r="R27" s="43">
        <v>25156500</v>
      </c>
      <c r="S27" s="48"/>
      <c r="T27" s="42">
        <f t="shared" si="2"/>
        <v>25156500</v>
      </c>
    </row>
    <row r="28" spans="2:20" s="7" customFormat="1" ht="21">
      <c r="B28" s="4" t="s">
        <v>52</v>
      </c>
      <c r="C28" s="5" t="s">
        <v>53</v>
      </c>
      <c r="D28" s="29">
        <v>365000</v>
      </c>
      <c r="E28" s="6"/>
      <c r="F28" s="6"/>
      <c r="G28" s="6"/>
      <c r="H28" s="6"/>
      <c r="I28" s="6"/>
      <c r="J28" s="6"/>
      <c r="K28" s="6"/>
      <c r="L28" s="6">
        <f t="shared" si="4"/>
        <v>0</v>
      </c>
      <c r="M28" s="29"/>
      <c r="N28" s="30">
        <v>310000</v>
      </c>
      <c r="O28" s="30">
        <f>O29</f>
        <v>167777.2</v>
      </c>
      <c r="P28" s="30" t="e">
        <f t="shared" si="0"/>
        <v>#DIV/0!</v>
      </c>
      <c r="Q28" s="30">
        <f t="shared" si="1"/>
        <v>54.12167741935484</v>
      </c>
      <c r="R28" s="41">
        <f>R29</f>
        <v>365000</v>
      </c>
      <c r="S28" s="46"/>
      <c r="T28" s="42">
        <f t="shared" si="2"/>
        <v>365000</v>
      </c>
    </row>
    <row r="29" spans="2:20" ht="11.25">
      <c r="B29" s="8" t="s">
        <v>54</v>
      </c>
      <c r="C29" s="9" t="s">
        <v>55</v>
      </c>
      <c r="D29" s="26">
        <v>365000</v>
      </c>
      <c r="E29" s="10"/>
      <c r="F29" s="10"/>
      <c r="G29" s="10"/>
      <c r="H29" s="10"/>
      <c r="I29" s="10"/>
      <c r="J29" s="10"/>
      <c r="K29" s="10"/>
      <c r="L29" s="6">
        <f t="shared" si="4"/>
        <v>0</v>
      </c>
      <c r="M29" s="26"/>
      <c r="N29" s="28">
        <v>310000</v>
      </c>
      <c r="O29" s="28">
        <v>167777.2</v>
      </c>
      <c r="P29" s="28" t="e">
        <f t="shared" si="0"/>
        <v>#DIV/0!</v>
      </c>
      <c r="Q29" s="28">
        <f t="shared" si="1"/>
        <v>54.12167741935484</v>
      </c>
      <c r="R29" s="43">
        <v>365000</v>
      </c>
      <c r="S29" s="44"/>
      <c r="T29" s="42">
        <f t="shared" si="2"/>
        <v>365000</v>
      </c>
    </row>
    <row r="30" spans="2:20" s="7" customFormat="1" ht="10.5">
      <c r="B30" s="4" t="s">
        <v>56</v>
      </c>
      <c r="C30" s="5" t="s">
        <v>57</v>
      </c>
      <c r="D30" s="29">
        <v>1835000</v>
      </c>
      <c r="E30" s="6"/>
      <c r="F30" s="6"/>
      <c r="G30" s="6"/>
      <c r="H30" s="6"/>
      <c r="I30" s="6"/>
      <c r="J30" s="6"/>
      <c r="K30" s="6"/>
      <c r="L30" s="6">
        <f t="shared" si="4"/>
        <v>0</v>
      </c>
      <c r="M30" s="29">
        <f>M31+M32</f>
        <v>540000</v>
      </c>
      <c r="N30" s="30">
        <v>1670000</v>
      </c>
      <c r="O30" s="30">
        <f>O31+O32</f>
        <v>2166447.43</v>
      </c>
      <c r="P30" s="30">
        <f t="shared" si="0"/>
        <v>401.1939685185186</v>
      </c>
      <c r="Q30" s="30">
        <f t="shared" si="1"/>
        <v>129.7273910179641</v>
      </c>
      <c r="R30" s="41">
        <f>R31+R32</f>
        <v>2375000</v>
      </c>
      <c r="S30" s="46">
        <f>S31+S32</f>
        <v>330000</v>
      </c>
      <c r="T30" s="42">
        <f t="shared" si="2"/>
        <v>2705000</v>
      </c>
    </row>
    <row r="31" spans="2:20" ht="11.25">
      <c r="B31" s="8" t="s">
        <v>58</v>
      </c>
      <c r="C31" s="9" t="s">
        <v>59</v>
      </c>
      <c r="D31" s="26">
        <v>110000</v>
      </c>
      <c r="E31" s="10"/>
      <c r="F31" s="10"/>
      <c r="G31" s="10"/>
      <c r="H31" s="10"/>
      <c r="I31" s="10"/>
      <c r="J31" s="10"/>
      <c r="K31" s="10"/>
      <c r="L31" s="6">
        <f t="shared" si="4"/>
        <v>0</v>
      </c>
      <c r="M31" s="26">
        <v>40000</v>
      </c>
      <c r="N31" s="28">
        <v>96000</v>
      </c>
      <c r="O31" s="28">
        <v>131296.21</v>
      </c>
      <c r="P31" s="28">
        <f t="shared" si="0"/>
        <v>328.24052499999993</v>
      </c>
      <c r="Q31" s="28">
        <f t="shared" si="1"/>
        <v>136.76688541666667</v>
      </c>
      <c r="R31" s="43">
        <f>M31+D31</f>
        <v>150000</v>
      </c>
      <c r="S31" s="44">
        <v>30000</v>
      </c>
      <c r="T31" s="42">
        <f t="shared" si="2"/>
        <v>180000</v>
      </c>
    </row>
    <row r="32" spans="2:20" ht="11.25">
      <c r="B32" s="8" t="s">
        <v>60</v>
      </c>
      <c r="C32" s="9" t="s">
        <v>61</v>
      </c>
      <c r="D32" s="26">
        <v>1725000</v>
      </c>
      <c r="E32" s="10"/>
      <c r="F32" s="10"/>
      <c r="G32" s="10"/>
      <c r="H32" s="10"/>
      <c r="I32" s="10"/>
      <c r="J32" s="10"/>
      <c r="K32" s="10"/>
      <c r="L32" s="6">
        <f t="shared" si="4"/>
        <v>0</v>
      </c>
      <c r="M32" s="26">
        <v>500000</v>
      </c>
      <c r="N32" s="28">
        <v>1574000</v>
      </c>
      <c r="O32" s="28">
        <v>2035151.22</v>
      </c>
      <c r="P32" s="28">
        <f t="shared" si="0"/>
        <v>407.030244</v>
      </c>
      <c r="Q32" s="28">
        <f t="shared" si="1"/>
        <v>129.29804447268108</v>
      </c>
      <c r="R32" s="43">
        <f>M32+D32</f>
        <v>2225000</v>
      </c>
      <c r="S32" s="44">
        <v>300000</v>
      </c>
      <c r="T32" s="42">
        <f t="shared" si="2"/>
        <v>2525000</v>
      </c>
    </row>
    <row r="33" spans="2:20" s="7" customFormat="1" ht="31.5">
      <c r="B33" s="4" t="s">
        <v>62</v>
      </c>
      <c r="C33" s="5" t="s">
        <v>63</v>
      </c>
      <c r="D33" s="29">
        <v>12248000</v>
      </c>
      <c r="E33" s="6"/>
      <c r="F33" s="6"/>
      <c r="G33" s="6"/>
      <c r="H33" s="6"/>
      <c r="I33" s="6"/>
      <c r="J33" s="6"/>
      <c r="K33" s="6"/>
      <c r="L33" s="6">
        <f t="shared" si="4"/>
        <v>0</v>
      </c>
      <c r="M33" s="29">
        <f>M37</f>
        <v>200000</v>
      </c>
      <c r="N33" s="30">
        <v>10564000</v>
      </c>
      <c r="O33" s="30">
        <f>O34+O37+O38</f>
        <v>9209006.58</v>
      </c>
      <c r="P33" s="30">
        <f t="shared" si="0"/>
        <v>4604.503290000001</v>
      </c>
      <c r="Q33" s="30">
        <f t="shared" si="1"/>
        <v>87.1734814464218</v>
      </c>
      <c r="R33" s="41">
        <f>R34+R37+R38</f>
        <v>18399000</v>
      </c>
      <c r="S33" s="41"/>
      <c r="T33" s="42">
        <f t="shared" si="2"/>
        <v>18399000</v>
      </c>
    </row>
    <row r="34" spans="2:20" ht="11.25">
      <c r="B34" s="8" t="s">
        <v>64</v>
      </c>
      <c r="C34" s="9" t="s">
        <v>65</v>
      </c>
      <c r="D34" s="26">
        <v>10683000</v>
      </c>
      <c r="E34" s="10"/>
      <c r="F34" s="10"/>
      <c r="G34" s="10"/>
      <c r="H34" s="10"/>
      <c r="I34" s="10"/>
      <c r="J34" s="10"/>
      <c r="K34" s="10"/>
      <c r="L34" s="6">
        <f t="shared" si="4"/>
        <v>0</v>
      </c>
      <c r="M34" s="26"/>
      <c r="N34" s="28">
        <v>9194000</v>
      </c>
      <c r="O34" s="28">
        <f>SUM(O35:O36)</f>
        <v>7991988.77</v>
      </c>
      <c r="P34" s="28" t="e">
        <f t="shared" si="0"/>
        <v>#DIV/0!</v>
      </c>
      <c r="Q34" s="28">
        <f t="shared" si="1"/>
        <v>86.92613410920164</v>
      </c>
      <c r="R34" s="43">
        <f>R35+R36</f>
        <v>16634000</v>
      </c>
      <c r="S34" s="43"/>
      <c r="T34" s="42">
        <f t="shared" si="2"/>
        <v>16634000</v>
      </c>
    </row>
    <row r="35" spans="2:20" ht="22.5">
      <c r="B35" s="8" t="s">
        <v>66</v>
      </c>
      <c r="C35" s="9" t="s">
        <v>67</v>
      </c>
      <c r="D35" s="26">
        <v>5343000</v>
      </c>
      <c r="E35" s="10"/>
      <c r="F35" s="10"/>
      <c r="G35" s="10"/>
      <c r="H35" s="10"/>
      <c r="I35" s="10"/>
      <c r="J35" s="10"/>
      <c r="K35" s="10"/>
      <c r="L35" s="6">
        <f t="shared" si="4"/>
        <v>0</v>
      </c>
      <c r="M35" s="26"/>
      <c r="N35" s="28">
        <v>4587000</v>
      </c>
      <c r="O35" s="28">
        <v>4105310.96</v>
      </c>
      <c r="P35" s="28" t="e">
        <f t="shared" si="0"/>
        <v>#DIV/0!</v>
      </c>
      <c r="Q35" s="28">
        <f t="shared" si="1"/>
        <v>89.49882188794419</v>
      </c>
      <c r="R35" s="43">
        <v>8058000</v>
      </c>
      <c r="S35" s="48"/>
      <c r="T35" s="42">
        <f t="shared" si="2"/>
        <v>8058000</v>
      </c>
    </row>
    <row r="36" spans="2:20" ht="22.5">
      <c r="B36" s="8" t="s">
        <v>68</v>
      </c>
      <c r="C36" s="9" t="s">
        <v>69</v>
      </c>
      <c r="D36" s="26">
        <v>5340000</v>
      </c>
      <c r="E36" s="10"/>
      <c r="F36" s="10"/>
      <c r="G36" s="10"/>
      <c r="H36" s="10"/>
      <c r="I36" s="10"/>
      <c r="J36" s="10"/>
      <c r="K36" s="10"/>
      <c r="L36" s="6">
        <f t="shared" si="4"/>
        <v>0</v>
      </c>
      <c r="M36" s="26"/>
      <c r="N36" s="28">
        <v>4607000</v>
      </c>
      <c r="O36" s="28">
        <v>3886677.81</v>
      </c>
      <c r="P36" s="28" t="e">
        <f t="shared" si="0"/>
        <v>#DIV/0!</v>
      </c>
      <c r="Q36" s="28">
        <f t="shared" si="1"/>
        <v>84.3646149337964</v>
      </c>
      <c r="R36" s="43">
        <v>8576000</v>
      </c>
      <c r="S36" s="48"/>
      <c r="T36" s="42">
        <f t="shared" si="2"/>
        <v>8576000</v>
      </c>
    </row>
    <row r="37" spans="2:20" ht="22.5">
      <c r="B37" s="8" t="s">
        <v>70</v>
      </c>
      <c r="C37" s="9" t="s">
        <v>71</v>
      </c>
      <c r="D37" s="26">
        <v>1214000</v>
      </c>
      <c r="E37" s="10"/>
      <c r="F37" s="10"/>
      <c r="G37" s="10"/>
      <c r="H37" s="10"/>
      <c r="I37" s="10"/>
      <c r="J37" s="10"/>
      <c r="K37" s="10"/>
      <c r="L37" s="6">
        <f t="shared" si="4"/>
        <v>0</v>
      </c>
      <c r="M37" s="26">
        <v>200000</v>
      </c>
      <c r="N37" s="28">
        <v>1062000</v>
      </c>
      <c r="O37" s="28">
        <v>968787.89</v>
      </c>
      <c r="P37" s="28">
        <f t="shared" si="0"/>
        <v>484.393945</v>
      </c>
      <c r="Q37" s="28">
        <f t="shared" si="1"/>
        <v>91.22296516007533</v>
      </c>
      <c r="R37" s="43">
        <f>M37+D37</f>
        <v>1414000</v>
      </c>
      <c r="S37" s="44"/>
      <c r="T37" s="42">
        <f t="shared" si="2"/>
        <v>1414000</v>
      </c>
    </row>
    <row r="38" spans="2:20" ht="33.75">
      <c r="B38" s="8" t="s">
        <v>72</v>
      </c>
      <c r="C38" s="9" t="s">
        <v>73</v>
      </c>
      <c r="D38" s="26">
        <v>351000</v>
      </c>
      <c r="E38" s="10"/>
      <c r="F38" s="10"/>
      <c r="G38" s="10"/>
      <c r="H38" s="10"/>
      <c r="I38" s="10"/>
      <c r="J38" s="10"/>
      <c r="K38" s="10"/>
      <c r="L38" s="6">
        <f t="shared" si="4"/>
        <v>0</v>
      </c>
      <c r="M38" s="26"/>
      <c r="N38" s="28">
        <v>308000</v>
      </c>
      <c r="O38" s="28">
        <v>248229.92</v>
      </c>
      <c r="P38" s="28" t="e">
        <f t="shared" si="0"/>
        <v>#DIV/0!</v>
      </c>
      <c r="Q38" s="28">
        <f t="shared" si="1"/>
        <v>80.59412987012988</v>
      </c>
      <c r="R38" s="43">
        <v>351000</v>
      </c>
      <c r="S38" s="44"/>
      <c r="T38" s="42">
        <f t="shared" si="2"/>
        <v>351000</v>
      </c>
    </row>
    <row r="39" spans="2:20" s="7" customFormat="1" ht="10.5">
      <c r="B39" s="4" t="s">
        <v>74</v>
      </c>
      <c r="C39" s="5" t="s">
        <v>75</v>
      </c>
      <c r="D39" s="29">
        <v>25000</v>
      </c>
      <c r="E39" s="6"/>
      <c r="F39" s="6"/>
      <c r="G39" s="6"/>
      <c r="H39" s="6"/>
      <c r="I39" s="6"/>
      <c r="J39" s="6"/>
      <c r="K39" s="6"/>
      <c r="L39" s="6">
        <f t="shared" si="4"/>
        <v>0</v>
      </c>
      <c r="M39" s="29">
        <f>M40</f>
        <v>15000</v>
      </c>
      <c r="N39" s="30">
        <v>22000</v>
      </c>
      <c r="O39" s="30">
        <f>O40</f>
        <v>26887.33</v>
      </c>
      <c r="P39" s="30">
        <f t="shared" si="0"/>
        <v>179.2488666666667</v>
      </c>
      <c r="Q39" s="30">
        <f t="shared" si="1"/>
        <v>122.21513636363636</v>
      </c>
      <c r="R39" s="41">
        <f>R40</f>
        <v>40000</v>
      </c>
      <c r="S39" s="46"/>
      <c r="T39" s="42">
        <f t="shared" si="2"/>
        <v>40000</v>
      </c>
    </row>
    <row r="40" spans="2:20" ht="11.25">
      <c r="B40" s="8" t="s">
        <v>76</v>
      </c>
      <c r="C40" s="9" t="s">
        <v>77</v>
      </c>
      <c r="D40" s="26">
        <v>25000</v>
      </c>
      <c r="E40" s="10"/>
      <c r="F40" s="10"/>
      <c r="G40" s="10"/>
      <c r="H40" s="10"/>
      <c r="I40" s="10"/>
      <c r="J40" s="10"/>
      <c r="K40" s="10"/>
      <c r="L40" s="6">
        <f t="shared" si="4"/>
        <v>0</v>
      </c>
      <c r="M40" s="26">
        <v>15000</v>
      </c>
      <c r="N40" s="28">
        <v>22000</v>
      </c>
      <c r="O40" s="28">
        <v>26887.33</v>
      </c>
      <c r="P40" s="28">
        <f t="shared" si="0"/>
        <v>179.2488666666667</v>
      </c>
      <c r="Q40" s="28">
        <f t="shared" si="1"/>
        <v>122.21513636363636</v>
      </c>
      <c r="R40" s="43">
        <f>M40+D40</f>
        <v>40000</v>
      </c>
      <c r="S40" s="44"/>
      <c r="T40" s="42">
        <f t="shared" si="2"/>
        <v>40000</v>
      </c>
    </row>
    <row r="41" spans="2:20" s="7" customFormat="1" ht="10.5">
      <c r="B41" s="4" t="s">
        <v>78</v>
      </c>
      <c r="C41" s="5" t="s">
        <v>79</v>
      </c>
      <c r="D41" s="29">
        <v>2545000</v>
      </c>
      <c r="E41" s="6"/>
      <c r="F41" s="6"/>
      <c r="G41" s="6"/>
      <c r="H41" s="6"/>
      <c r="I41" s="6"/>
      <c r="J41" s="6"/>
      <c r="K41" s="6"/>
      <c r="L41" s="6">
        <f t="shared" si="4"/>
        <v>0</v>
      </c>
      <c r="M41" s="29"/>
      <c r="N41" s="30">
        <v>2163000</v>
      </c>
      <c r="O41" s="30">
        <f>O42+O43</f>
        <v>1797604.13</v>
      </c>
      <c r="P41" s="30" t="e">
        <f t="shared" si="0"/>
        <v>#DIV/0!</v>
      </c>
      <c r="Q41" s="30">
        <f t="shared" si="1"/>
        <v>83.10698705501618</v>
      </c>
      <c r="R41" s="41">
        <f>R42+R43</f>
        <v>2545000</v>
      </c>
      <c r="S41" s="46">
        <f>S42+S43</f>
        <v>20000</v>
      </c>
      <c r="T41" s="42">
        <f t="shared" si="2"/>
        <v>2565000</v>
      </c>
    </row>
    <row r="42" spans="2:20" ht="11.25">
      <c r="B42" s="8" t="s">
        <v>80</v>
      </c>
      <c r="C42" s="9" t="s">
        <v>81</v>
      </c>
      <c r="D42" s="26">
        <v>2150000</v>
      </c>
      <c r="E42" s="10"/>
      <c r="F42" s="10"/>
      <c r="G42" s="10"/>
      <c r="H42" s="10"/>
      <c r="I42" s="10"/>
      <c r="J42" s="10"/>
      <c r="K42" s="10"/>
      <c r="L42" s="6">
        <f t="shared" si="4"/>
        <v>0</v>
      </c>
      <c r="M42" s="26"/>
      <c r="N42" s="28">
        <v>1827000</v>
      </c>
      <c r="O42" s="28">
        <v>1600314.16</v>
      </c>
      <c r="P42" s="28" t="e">
        <f t="shared" si="0"/>
        <v>#DIV/0!</v>
      </c>
      <c r="Q42" s="28">
        <f t="shared" si="1"/>
        <v>87.59245539135195</v>
      </c>
      <c r="R42" s="43">
        <v>2150000</v>
      </c>
      <c r="S42" s="44"/>
      <c r="T42" s="42">
        <f t="shared" si="2"/>
        <v>2150000</v>
      </c>
    </row>
    <row r="43" spans="2:20" ht="11.25">
      <c r="B43" s="8" t="s">
        <v>82</v>
      </c>
      <c r="C43" s="9" t="s">
        <v>83</v>
      </c>
      <c r="D43" s="26">
        <v>395000</v>
      </c>
      <c r="E43" s="10"/>
      <c r="F43" s="10"/>
      <c r="G43" s="10"/>
      <c r="H43" s="10"/>
      <c r="I43" s="10"/>
      <c r="J43" s="10"/>
      <c r="K43" s="10"/>
      <c r="L43" s="6">
        <f t="shared" si="4"/>
        <v>0</v>
      </c>
      <c r="M43" s="26"/>
      <c r="N43" s="28">
        <v>336000</v>
      </c>
      <c r="O43" s="28">
        <v>197289.97</v>
      </c>
      <c r="P43" s="28" t="e">
        <f t="shared" si="0"/>
        <v>#DIV/0!</v>
      </c>
      <c r="Q43" s="28">
        <f t="shared" si="1"/>
        <v>58.71725297619048</v>
      </c>
      <c r="R43" s="43">
        <v>395000</v>
      </c>
      <c r="S43" s="44">
        <v>20000</v>
      </c>
      <c r="T43" s="42">
        <f t="shared" si="2"/>
        <v>415000</v>
      </c>
    </row>
    <row r="44" spans="2:20" s="7" customFormat="1" ht="21">
      <c r="B44" s="4" t="s">
        <v>84</v>
      </c>
      <c r="C44" s="5" t="s">
        <v>85</v>
      </c>
      <c r="D44" s="29">
        <v>4873000</v>
      </c>
      <c r="E44" s="6"/>
      <c r="F44" s="6"/>
      <c r="G44" s="6"/>
      <c r="H44" s="6"/>
      <c r="I44" s="6"/>
      <c r="J44" s="6"/>
      <c r="K44" s="6"/>
      <c r="L44" s="6">
        <f t="shared" si="4"/>
        <v>0</v>
      </c>
      <c r="M44" s="29">
        <f>M45+M46+M47</f>
        <v>1570000</v>
      </c>
      <c r="N44" s="30">
        <v>4141000</v>
      </c>
      <c r="O44" s="30">
        <f>SUM(O45:O47)</f>
        <v>4536560.3</v>
      </c>
      <c r="P44" s="30">
        <f t="shared" si="0"/>
        <v>288.95288535031847</v>
      </c>
      <c r="Q44" s="30">
        <f t="shared" si="1"/>
        <v>109.55228930210095</v>
      </c>
      <c r="R44" s="41">
        <f>R45+R46+R47</f>
        <v>6443000</v>
      </c>
      <c r="S44" s="46"/>
      <c r="T44" s="42">
        <f t="shared" si="2"/>
        <v>6443000</v>
      </c>
    </row>
    <row r="45" spans="2:20" ht="11.25">
      <c r="B45" s="8" t="s">
        <v>86</v>
      </c>
      <c r="C45" s="9" t="s">
        <v>87</v>
      </c>
      <c r="D45" s="26">
        <v>3850000</v>
      </c>
      <c r="E45" s="10"/>
      <c r="F45" s="10"/>
      <c r="G45" s="10"/>
      <c r="H45" s="10"/>
      <c r="I45" s="10"/>
      <c r="J45" s="10"/>
      <c r="K45" s="10"/>
      <c r="L45" s="6">
        <f t="shared" si="4"/>
        <v>0</v>
      </c>
      <c r="M45" s="26">
        <v>1200000</v>
      </c>
      <c r="N45" s="28">
        <v>3272000</v>
      </c>
      <c r="O45" s="28">
        <v>3498121.82</v>
      </c>
      <c r="P45" s="28">
        <f t="shared" si="0"/>
        <v>291.5101516666667</v>
      </c>
      <c r="Q45" s="28">
        <f t="shared" si="1"/>
        <v>106.91081356968215</v>
      </c>
      <c r="R45" s="43">
        <f>M45+D45</f>
        <v>5050000</v>
      </c>
      <c r="S45" s="44"/>
      <c r="T45" s="42">
        <f t="shared" si="2"/>
        <v>5050000</v>
      </c>
    </row>
    <row r="46" spans="2:20" ht="22.5">
      <c r="B46" s="8" t="s">
        <v>88</v>
      </c>
      <c r="C46" s="9" t="s">
        <v>89</v>
      </c>
      <c r="D46" s="26">
        <v>198000</v>
      </c>
      <c r="E46" s="10"/>
      <c r="F46" s="10"/>
      <c r="G46" s="10"/>
      <c r="H46" s="10"/>
      <c r="I46" s="10"/>
      <c r="J46" s="10"/>
      <c r="K46" s="10"/>
      <c r="L46" s="6">
        <f t="shared" si="4"/>
        <v>0</v>
      </c>
      <c r="M46" s="26">
        <v>70000</v>
      </c>
      <c r="N46" s="28">
        <v>168000</v>
      </c>
      <c r="O46" s="28">
        <v>209860</v>
      </c>
      <c r="P46" s="28">
        <f t="shared" si="0"/>
        <v>299.8</v>
      </c>
      <c r="Q46" s="28">
        <f t="shared" si="1"/>
        <v>124.91666666666667</v>
      </c>
      <c r="R46" s="43">
        <f>M46+D46</f>
        <v>268000</v>
      </c>
      <c r="S46" s="44"/>
      <c r="T46" s="42">
        <f t="shared" si="2"/>
        <v>268000</v>
      </c>
    </row>
    <row r="47" spans="2:20" ht="22.5">
      <c r="B47" s="8" t="s">
        <v>90</v>
      </c>
      <c r="C47" s="9" t="s">
        <v>91</v>
      </c>
      <c r="D47" s="26">
        <v>825000</v>
      </c>
      <c r="E47" s="10"/>
      <c r="F47" s="10"/>
      <c r="G47" s="10"/>
      <c r="H47" s="10"/>
      <c r="I47" s="10"/>
      <c r="J47" s="10"/>
      <c r="K47" s="10"/>
      <c r="L47" s="6">
        <f t="shared" si="4"/>
        <v>0</v>
      </c>
      <c r="M47" s="26">
        <v>300000</v>
      </c>
      <c r="N47" s="28">
        <v>701000</v>
      </c>
      <c r="O47" s="28">
        <v>828578.48</v>
      </c>
      <c r="P47" s="28">
        <f t="shared" si="0"/>
        <v>276.1928266666667</v>
      </c>
      <c r="Q47" s="28">
        <f t="shared" si="1"/>
        <v>118.19949786019973</v>
      </c>
      <c r="R47" s="43">
        <f>M47+D47</f>
        <v>1125000</v>
      </c>
      <c r="S47" s="44"/>
      <c r="T47" s="42">
        <f t="shared" si="2"/>
        <v>1125000</v>
      </c>
    </row>
    <row r="48" spans="2:20" s="7" customFormat="1" ht="21">
      <c r="B48" s="4" t="s">
        <v>92</v>
      </c>
      <c r="C48" s="5" t="s">
        <v>93</v>
      </c>
      <c r="D48" s="29">
        <v>1692000</v>
      </c>
      <c r="E48" s="6"/>
      <c r="F48" s="6"/>
      <c r="G48" s="6"/>
      <c r="H48" s="6"/>
      <c r="I48" s="6"/>
      <c r="J48" s="6"/>
      <c r="K48" s="6"/>
      <c r="L48" s="6">
        <f t="shared" si="4"/>
        <v>0</v>
      </c>
      <c r="M48" s="29">
        <f>M50</f>
        <v>500000</v>
      </c>
      <c r="N48" s="30">
        <v>1438000</v>
      </c>
      <c r="O48" s="30">
        <f>SUM(O49:O50)</f>
        <v>1456780.09</v>
      </c>
      <c r="P48" s="30">
        <f t="shared" si="0"/>
        <v>291.356018</v>
      </c>
      <c r="Q48" s="30">
        <f t="shared" si="1"/>
        <v>101.30598678720446</v>
      </c>
      <c r="R48" s="41">
        <f>R49+R50</f>
        <v>2192000</v>
      </c>
      <c r="S48" s="46">
        <f>S49+S50</f>
        <v>20000</v>
      </c>
      <c r="T48" s="42">
        <f t="shared" si="2"/>
        <v>2212000</v>
      </c>
    </row>
    <row r="49" spans="2:20" ht="11.25">
      <c r="B49" s="8" t="s">
        <v>94</v>
      </c>
      <c r="C49" s="9" t="s">
        <v>95</v>
      </c>
      <c r="D49" s="26">
        <v>192000</v>
      </c>
      <c r="E49" s="10"/>
      <c r="F49" s="10"/>
      <c r="G49" s="10"/>
      <c r="H49" s="10"/>
      <c r="I49" s="10"/>
      <c r="J49" s="10"/>
      <c r="K49" s="10"/>
      <c r="L49" s="6">
        <f t="shared" si="4"/>
        <v>0</v>
      </c>
      <c r="M49" s="26"/>
      <c r="N49" s="28">
        <v>163000</v>
      </c>
      <c r="O49" s="28">
        <v>148139.47</v>
      </c>
      <c r="P49" s="28" t="e">
        <f t="shared" si="0"/>
        <v>#DIV/0!</v>
      </c>
      <c r="Q49" s="28">
        <f t="shared" si="1"/>
        <v>90.88311042944785</v>
      </c>
      <c r="R49" s="43">
        <v>192000</v>
      </c>
      <c r="S49" s="44">
        <v>20000</v>
      </c>
      <c r="T49" s="42">
        <f t="shared" si="2"/>
        <v>212000</v>
      </c>
    </row>
    <row r="50" spans="2:20" ht="22.5">
      <c r="B50" s="8" t="s">
        <v>96</v>
      </c>
      <c r="C50" s="9" t="s">
        <v>97</v>
      </c>
      <c r="D50" s="26">
        <v>1500000</v>
      </c>
      <c r="E50" s="10"/>
      <c r="F50" s="10"/>
      <c r="G50" s="10"/>
      <c r="H50" s="10"/>
      <c r="I50" s="10"/>
      <c r="J50" s="10"/>
      <c r="K50" s="10"/>
      <c r="L50" s="6">
        <f t="shared" si="4"/>
        <v>0</v>
      </c>
      <c r="M50" s="26">
        <v>500000</v>
      </c>
      <c r="N50" s="28">
        <v>1275000</v>
      </c>
      <c r="O50" s="28">
        <v>1308640.62</v>
      </c>
      <c r="P50" s="28">
        <f t="shared" si="0"/>
        <v>261.728124</v>
      </c>
      <c r="Q50" s="28">
        <f t="shared" si="1"/>
        <v>102.63848</v>
      </c>
      <c r="R50" s="43">
        <f>M50+D50</f>
        <v>2000000</v>
      </c>
      <c r="S50" s="44"/>
      <c r="T50" s="42">
        <f t="shared" si="2"/>
        <v>2000000</v>
      </c>
    </row>
    <row r="51" spans="2:20" s="7" customFormat="1" ht="10.5">
      <c r="B51" s="4" t="s">
        <v>98</v>
      </c>
      <c r="C51" s="5" t="s">
        <v>99</v>
      </c>
      <c r="D51" s="29">
        <v>3924000</v>
      </c>
      <c r="E51" s="6"/>
      <c r="F51" s="6"/>
      <c r="G51" s="6"/>
      <c r="H51" s="6"/>
      <c r="I51" s="6"/>
      <c r="J51" s="6"/>
      <c r="K51" s="6"/>
      <c r="L51" s="6">
        <f t="shared" si="4"/>
        <v>0</v>
      </c>
      <c r="M51" s="29"/>
      <c r="N51" s="30">
        <v>3336000</v>
      </c>
      <c r="O51" s="30">
        <f>SUM(O52:O54)</f>
        <v>2651420.2100000004</v>
      </c>
      <c r="P51" s="30" t="e">
        <f t="shared" si="0"/>
        <v>#DIV/0!</v>
      </c>
      <c r="Q51" s="30">
        <f t="shared" si="1"/>
        <v>79.47902308153478</v>
      </c>
      <c r="R51" s="41">
        <f>R52+R53+R54</f>
        <v>3924000</v>
      </c>
      <c r="S51" s="46"/>
      <c r="T51" s="42">
        <f t="shared" si="2"/>
        <v>3924000</v>
      </c>
    </row>
    <row r="52" spans="2:20" ht="22.5">
      <c r="B52" s="8" t="s">
        <v>100</v>
      </c>
      <c r="C52" s="9" t="s">
        <v>101</v>
      </c>
      <c r="D52" s="26">
        <v>2915000</v>
      </c>
      <c r="E52" s="10"/>
      <c r="F52" s="10"/>
      <c r="G52" s="10"/>
      <c r="H52" s="10"/>
      <c r="I52" s="10"/>
      <c r="J52" s="10"/>
      <c r="K52" s="10"/>
      <c r="L52" s="6">
        <f t="shared" si="4"/>
        <v>0</v>
      </c>
      <c r="M52" s="26"/>
      <c r="N52" s="28">
        <v>2478000</v>
      </c>
      <c r="O52" s="28">
        <v>2084245.86</v>
      </c>
      <c r="P52" s="28" t="e">
        <f t="shared" si="0"/>
        <v>#DIV/0!</v>
      </c>
      <c r="Q52" s="28">
        <f t="shared" si="1"/>
        <v>84.11000242130751</v>
      </c>
      <c r="R52" s="43">
        <v>2915000</v>
      </c>
      <c r="S52" s="44"/>
      <c r="T52" s="42">
        <f t="shared" si="2"/>
        <v>2915000</v>
      </c>
    </row>
    <row r="53" spans="2:20" ht="22.5">
      <c r="B53" s="8" t="s">
        <v>102</v>
      </c>
      <c r="C53" s="9" t="s">
        <v>103</v>
      </c>
      <c r="D53" s="26">
        <v>34000</v>
      </c>
      <c r="E53" s="10"/>
      <c r="F53" s="10"/>
      <c r="G53" s="10"/>
      <c r="H53" s="10"/>
      <c r="I53" s="10"/>
      <c r="J53" s="10"/>
      <c r="K53" s="10"/>
      <c r="L53" s="6">
        <f t="shared" si="4"/>
        <v>0</v>
      </c>
      <c r="M53" s="26"/>
      <c r="N53" s="28">
        <v>29000</v>
      </c>
      <c r="O53" s="28">
        <v>14318.75</v>
      </c>
      <c r="P53" s="28" t="e">
        <f t="shared" si="0"/>
        <v>#DIV/0!</v>
      </c>
      <c r="Q53" s="28">
        <f t="shared" si="1"/>
        <v>49.375</v>
      </c>
      <c r="R53" s="43">
        <v>34000</v>
      </c>
      <c r="S53" s="44"/>
      <c r="T53" s="42">
        <f t="shared" si="2"/>
        <v>34000</v>
      </c>
    </row>
    <row r="54" spans="2:20" ht="11.25">
      <c r="B54" s="8" t="s">
        <v>104</v>
      </c>
      <c r="C54" s="9" t="s">
        <v>105</v>
      </c>
      <c r="D54" s="26">
        <v>975000</v>
      </c>
      <c r="E54" s="10"/>
      <c r="F54" s="10"/>
      <c r="G54" s="10"/>
      <c r="H54" s="10"/>
      <c r="I54" s="10"/>
      <c r="J54" s="10"/>
      <c r="K54" s="10"/>
      <c r="L54" s="6">
        <f t="shared" si="4"/>
        <v>0</v>
      </c>
      <c r="M54" s="26"/>
      <c r="N54" s="28">
        <v>829000</v>
      </c>
      <c r="O54" s="28">
        <v>552855.6</v>
      </c>
      <c r="P54" s="28" t="e">
        <f t="shared" si="0"/>
        <v>#DIV/0!</v>
      </c>
      <c r="Q54" s="28">
        <f t="shared" si="1"/>
        <v>66.68945717732207</v>
      </c>
      <c r="R54" s="43">
        <v>975000</v>
      </c>
      <c r="S54" s="44"/>
      <c r="T54" s="42">
        <f t="shared" si="2"/>
        <v>975000</v>
      </c>
    </row>
    <row r="55" spans="2:20" s="7" customFormat="1" ht="10.5">
      <c r="B55" s="4" t="s">
        <v>106</v>
      </c>
      <c r="C55" s="5" t="s">
        <v>107</v>
      </c>
      <c r="D55" s="29">
        <v>4841000</v>
      </c>
      <c r="E55" s="6"/>
      <c r="F55" s="6"/>
      <c r="G55" s="6"/>
      <c r="H55" s="6"/>
      <c r="I55" s="6"/>
      <c r="J55" s="6"/>
      <c r="K55" s="6"/>
      <c r="L55" s="6">
        <f t="shared" si="4"/>
        <v>0</v>
      </c>
      <c r="M55" s="29"/>
      <c r="N55" s="30">
        <v>4285000</v>
      </c>
      <c r="O55" s="30">
        <f>SUM(O56:O57)</f>
        <v>3725345.92</v>
      </c>
      <c r="P55" s="30" t="e">
        <f t="shared" si="0"/>
        <v>#DIV/0!</v>
      </c>
      <c r="Q55" s="30">
        <f t="shared" si="1"/>
        <v>86.93922800466744</v>
      </c>
      <c r="R55" s="41">
        <f>R56+R57</f>
        <v>4841000</v>
      </c>
      <c r="S55" s="46"/>
      <c r="T55" s="42">
        <f t="shared" si="2"/>
        <v>4841000</v>
      </c>
    </row>
    <row r="56" spans="2:20" ht="11.25">
      <c r="B56" s="8" t="s">
        <v>108</v>
      </c>
      <c r="C56" s="9" t="s">
        <v>109</v>
      </c>
      <c r="D56" s="26">
        <v>4732000</v>
      </c>
      <c r="E56" s="10"/>
      <c r="F56" s="10"/>
      <c r="G56" s="10"/>
      <c r="H56" s="10"/>
      <c r="I56" s="10"/>
      <c r="J56" s="10"/>
      <c r="K56" s="10"/>
      <c r="L56" s="6">
        <f t="shared" si="4"/>
        <v>0</v>
      </c>
      <c r="M56" s="26"/>
      <c r="N56" s="28">
        <v>4192000</v>
      </c>
      <c r="O56" s="28">
        <v>3647065.81</v>
      </c>
      <c r="P56" s="28" t="e">
        <f t="shared" si="0"/>
        <v>#DIV/0!</v>
      </c>
      <c r="Q56" s="28">
        <f t="shared" si="1"/>
        <v>87.00061569656489</v>
      </c>
      <c r="R56" s="43">
        <v>4732000</v>
      </c>
      <c r="S56" s="44"/>
      <c r="T56" s="42">
        <f t="shared" si="2"/>
        <v>4732000</v>
      </c>
    </row>
    <row r="57" spans="2:20" ht="11.25">
      <c r="B57" s="8" t="s">
        <v>110</v>
      </c>
      <c r="C57" s="9" t="s">
        <v>111</v>
      </c>
      <c r="D57" s="26">
        <v>109000</v>
      </c>
      <c r="E57" s="10"/>
      <c r="F57" s="10"/>
      <c r="G57" s="10"/>
      <c r="H57" s="10"/>
      <c r="I57" s="10"/>
      <c r="J57" s="10"/>
      <c r="K57" s="10"/>
      <c r="L57" s="6">
        <f t="shared" si="4"/>
        <v>0</v>
      </c>
      <c r="M57" s="26"/>
      <c r="N57" s="28">
        <v>93000</v>
      </c>
      <c r="O57" s="28">
        <v>78280.11</v>
      </c>
      <c r="P57" s="28" t="e">
        <f t="shared" si="0"/>
        <v>#DIV/0!</v>
      </c>
      <c r="Q57" s="28">
        <f t="shared" si="1"/>
        <v>84.17216129032258</v>
      </c>
      <c r="R57" s="43">
        <v>109000</v>
      </c>
      <c r="S57" s="44"/>
      <c r="T57" s="42">
        <f t="shared" si="2"/>
        <v>109000</v>
      </c>
    </row>
    <row r="58" spans="2:20" s="7" customFormat="1" ht="21">
      <c r="B58" s="4" t="s">
        <v>112</v>
      </c>
      <c r="C58" s="5" t="s">
        <v>113</v>
      </c>
      <c r="D58" s="29">
        <v>22881000</v>
      </c>
      <c r="E58" s="6"/>
      <c r="F58" s="6"/>
      <c r="G58" s="6"/>
      <c r="H58" s="6"/>
      <c r="I58" s="6"/>
      <c r="J58" s="6"/>
      <c r="K58" s="6"/>
      <c r="L58" s="6">
        <f t="shared" si="4"/>
        <v>0</v>
      </c>
      <c r="M58" s="29"/>
      <c r="N58" s="30">
        <v>22881000</v>
      </c>
      <c r="O58" s="30">
        <f>SUM(O59:O62)</f>
        <v>22965368.96</v>
      </c>
      <c r="P58" s="30" t="e">
        <f t="shared" si="0"/>
        <v>#DIV/0!</v>
      </c>
      <c r="Q58" s="30">
        <f t="shared" si="1"/>
        <v>100.36872933875267</v>
      </c>
      <c r="R58" s="41">
        <f>R59+R60+R61+R62</f>
        <v>22881000</v>
      </c>
      <c r="S58" s="46"/>
      <c r="T58" s="42">
        <f t="shared" si="2"/>
        <v>22881000</v>
      </c>
    </row>
    <row r="59" spans="2:20" ht="11.25">
      <c r="B59" s="8" t="s">
        <v>283</v>
      </c>
      <c r="C59" s="9" t="s">
        <v>284</v>
      </c>
      <c r="D59" s="26"/>
      <c r="E59" s="10"/>
      <c r="F59" s="10"/>
      <c r="G59" s="10"/>
      <c r="H59" s="10"/>
      <c r="I59" s="10"/>
      <c r="J59" s="10"/>
      <c r="K59" s="10"/>
      <c r="L59" s="6">
        <f t="shared" si="4"/>
        <v>0</v>
      </c>
      <c r="M59" s="26"/>
      <c r="N59" s="28"/>
      <c r="O59" s="28">
        <v>84410</v>
      </c>
      <c r="P59" s="28"/>
      <c r="Q59" s="28"/>
      <c r="R59" s="43"/>
      <c r="S59" s="44"/>
      <c r="T59" s="42">
        <f t="shared" si="2"/>
        <v>0</v>
      </c>
    </row>
    <row r="60" spans="2:20" ht="33.75">
      <c r="B60" s="8" t="s">
        <v>114</v>
      </c>
      <c r="C60" s="9" t="s">
        <v>115</v>
      </c>
      <c r="D60" s="26">
        <v>-44256600</v>
      </c>
      <c r="E60" s="10"/>
      <c r="F60" s="10"/>
      <c r="G60" s="10"/>
      <c r="H60" s="10"/>
      <c r="I60" s="10">
        <v>-6158000</v>
      </c>
      <c r="J60" s="10"/>
      <c r="K60" s="10"/>
      <c r="L60" s="6">
        <f t="shared" si="4"/>
        <v>0</v>
      </c>
      <c r="M60" s="26"/>
      <c r="N60" s="28">
        <v>-41030230</v>
      </c>
      <c r="O60" s="28">
        <v>-39640942</v>
      </c>
      <c r="P60" s="28" t="e">
        <f t="shared" si="0"/>
        <v>#DIV/0!</v>
      </c>
      <c r="Q60" s="28">
        <f t="shared" si="1"/>
        <v>96.61398924646535</v>
      </c>
      <c r="R60" s="43">
        <v>-49789340</v>
      </c>
      <c r="S60" s="44"/>
      <c r="T60" s="42">
        <f t="shared" si="2"/>
        <v>-49789340</v>
      </c>
    </row>
    <row r="61" spans="2:20" ht="11.25">
      <c r="B61" s="8" t="s">
        <v>116</v>
      </c>
      <c r="C61" s="9" t="s">
        <v>117</v>
      </c>
      <c r="D61" s="26">
        <v>44256600</v>
      </c>
      <c r="E61" s="10"/>
      <c r="F61" s="10"/>
      <c r="G61" s="10"/>
      <c r="H61" s="10"/>
      <c r="I61" s="10">
        <v>6158000</v>
      </c>
      <c r="J61" s="10"/>
      <c r="K61" s="10"/>
      <c r="L61" s="6">
        <f t="shared" si="4"/>
        <v>0</v>
      </c>
      <c r="M61" s="26"/>
      <c r="N61" s="28">
        <v>41030230</v>
      </c>
      <c r="O61" s="28">
        <v>39640942</v>
      </c>
      <c r="P61" s="28" t="e">
        <f aca="true" t="shared" si="6" ref="P61:P122">O61/M61*100</f>
        <v>#DIV/0!</v>
      </c>
      <c r="Q61" s="28">
        <f aca="true" t="shared" si="7" ref="Q61:Q122">O61/N61*100</f>
        <v>96.61398924646535</v>
      </c>
      <c r="R61" s="43">
        <v>49789340</v>
      </c>
      <c r="S61" s="44"/>
      <c r="T61" s="42">
        <f t="shared" si="2"/>
        <v>49789340</v>
      </c>
    </row>
    <row r="62" spans="2:20" ht="11.25">
      <c r="B62" s="8" t="s">
        <v>118</v>
      </c>
      <c r="C62" s="9" t="s">
        <v>119</v>
      </c>
      <c r="D62" s="26">
        <v>22881000</v>
      </c>
      <c r="E62" s="10"/>
      <c r="F62" s="10"/>
      <c r="G62" s="10"/>
      <c r="H62" s="10"/>
      <c r="I62" s="10"/>
      <c r="J62" s="10"/>
      <c r="K62" s="10"/>
      <c r="L62" s="6">
        <f t="shared" si="4"/>
        <v>0</v>
      </c>
      <c r="M62" s="26"/>
      <c r="N62" s="28">
        <v>22881000</v>
      </c>
      <c r="O62" s="28">
        <v>22880958.96</v>
      </c>
      <c r="P62" s="28" t="e">
        <f t="shared" si="6"/>
        <v>#DIV/0!</v>
      </c>
      <c r="Q62" s="28">
        <f t="shared" si="7"/>
        <v>99.99982063720991</v>
      </c>
      <c r="R62" s="43">
        <v>22881000</v>
      </c>
      <c r="S62" s="44"/>
      <c r="T62" s="42">
        <f t="shared" si="2"/>
        <v>22881000</v>
      </c>
    </row>
    <row r="63" spans="2:20" s="7" customFormat="1" ht="10.5">
      <c r="B63" s="4" t="s">
        <v>285</v>
      </c>
      <c r="C63" s="5" t="s">
        <v>292</v>
      </c>
      <c r="D63" s="29"/>
      <c r="E63" s="6"/>
      <c r="F63" s="6"/>
      <c r="G63" s="6"/>
      <c r="H63" s="6"/>
      <c r="I63" s="6"/>
      <c r="J63" s="6"/>
      <c r="K63" s="6"/>
      <c r="L63" s="6">
        <f t="shared" si="4"/>
        <v>0</v>
      </c>
      <c r="M63" s="29">
        <f aca="true" t="shared" si="8" ref="M63:R63">M64+M65+M66+M67</f>
        <v>488590</v>
      </c>
      <c r="N63" s="29">
        <f t="shared" si="8"/>
        <v>488590</v>
      </c>
      <c r="O63" s="29">
        <f t="shared" si="8"/>
        <v>488590</v>
      </c>
      <c r="P63" s="29">
        <f t="shared" si="8"/>
        <v>488590</v>
      </c>
      <c r="Q63" s="29">
        <f t="shared" si="8"/>
        <v>488590</v>
      </c>
      <c r="R63" s="41">
        <f t="shared" si="8"/>
        <v>488590</v>
      </c>
      <c r="S63" s="46">
        <f>S64+S65+S66+S67</f>
        <v>122000</v>
      </c>
      <c r="T63" s="42">
        <f aca="true" t="shared" si="9" ref="T63:T124">R63+S63</f>
        <v>610590</v>
      </c>
    </row>
    <row r="64" spans="2:20" ht="11.25">
      <c r="B64" s="8" t="s">
        <v>286</v>
      </c>
      <c r="C64" s="9" t="s">
        <v>293</v>
      </c>
      <c r="D64" s="26"/>
      <c r="E64" s="10"/>
      <c r="F64" s="10"/>
      <c r="G64" s="10"/>
      <c r="H64" s="10"/>
      <c r="I64" s="10"/>
      <c r="J64" s="10"/>
      <c r="K64" s="10"/>
      <c r="L64" s="6">
        <f t="shared" si="4"/>
        <v>0</v>
      </c>
      <c r="M64" s="26">
        <v>1000</v>
      </c>
      <c r="N64" s="26">
        <v>1000</v>
      </c>
      <c r="O64" s="26">
        <v>1000</v>
      </c>
      <c r="P64" s="26">
        <v>1000</v>
      </c>
      <c r="Q64" s="26">
        <v>1000</v>
      </c>
      <c r="R64" s="43">
        <v>1000</v>
      </c>
      <c r="S64" s="44"/>
      <c r="T64" s="42">
        <f t="shared" si="9"/>
        <v>1000</v>
      </c>
    </row>
    <row r="65" spans="2:20" ht="11.25">
      <c r="B65" s="8" t="s">
        <v>287</v>
      </c>
      <c r="C65" s="9" t="s">
        <v>294</v>
      </c>
      <c r="D65" s="26"/>
      <c r="E65" s="10"/>
      <c r="F65" s="10"/>
      <c r="G65" s="10"/>
      <c r="H65" s="10"/>
      <c r="I65" s="10"/>
      <c r="J65" s="10"/>
      <c r="K65" s="10"/>
      <c r="L65" s="6">
        <f t="shared" si="4"/>
        <v>0</v>
      </c>
      <c r="M65" s="26">
        <v>3200</v>
      </c>
      <c r="N65" s="26">
        <v>3200</v>
      </c>
      <c r="O65" s="26">
        <v>3200</v>
      </c>
      <c r="P65" s="26">
        <v>3200</v>
      </c>
      <c r="Q65" s="26">
        <v>3200</v>
      </c>
      <c r="R65" s="43">
        <v>3200</v>
      </c>
      <c r="S65" s="44">
        <v>2000</v>
      </c>
      <c r="T65" s="42">
        <f t="shared" si="9"/>
        <v>5200</v>
      </c>
    </row>
    <row r="66" spans="2:20" ht="11.25">
      <c r="B66" s="8" t="s">
        <v>288</v>
      </c>
      <c r="C66" s="9" t="s">
        <v>295</v>
      </c>
      <c r="D66" s="26"/>
      <c r="E66" s="10"/>
      <c r="F66" s="10"/>
      <c r="G66" s="10"/>
      <c r="H66" s="10"/>
      <c r="I66" s="10"/>
      <c r="J66" s="10"/>
      <c r="K66" s="10"/>
      <c r="L66" s="6">
        <f t="shared" si="4"/>
        <v>0</v>
      </c>
      <c r="M66" s="26">
        <v>434620</v>
      </c>
      <c r="N66" s="26">
        <v>434620</v>
      </c>
      <c r="O66" s="26">
        <v>434620</v>
      </c>
      <c r="P66" s="26">
        <v>434620</v>
      </c>
      <c r="Q66" s="26">
        <v>434620</v>
      </c>
      <c r="R66" s="43">
        <v>434620</v>
      </c>
      <c r="S66" s="44">
        <v>120000</v>
      </c>
      <c r="T66" s="42">
        <f t="shared" si="9"/>
        <v>554620</v>
      </c>
    </row>
    <row r="67" spans="2:20" ht="11.25">
      <c r="B67" s="8" t="s">
        <v>289</v>
      </c>
      <c r="C67" s="9" t="s">
        <v>296</v>
      </c>
      <c r="D67" s="26"/>
      <c r="E67" s="10"/>
      <c r="F67" s="10"/>
      <c r="G67" s="10"/>
      <c r="H67" s="10"/>
      <c r="I67" s="10"/>
      <c r="J67" s="10"/>
      <c r="K67" s="10"/>
      <c r="L67" s="6">
        <f aca="true" t="shared" si="10" ref="L67:L128">E67+F67+G67+H67+J67+K67</f>
        <v>0</v>
      </c>
      <c r="M67" s="26">
        <v>49770</v>
      </c>
      <c r="N67" s="26">
        <v>49770</v>
      </c>
      <c r="O67" s="26">
        <v>49770</v>
      </c>
      <c r="P67" s="26">
        <v>49770</v>
      </c>
      <c r="Q67" s="26">
        <v>49770</v>
      </c>
      <c r="R67" s="43">
        <v>49770</v>
      </c>
      <c r="S67" s="44"/>
      <c r="T67" s="42">
        <f t="shared" si="9"/>
        <v>49770</v>
      </c>
    </row>
    <row r="68" spans="2:20" s="7" customFormat="1" ht="21">
      <c r="B68" s="4" t="s">
        <v>290</v>
      </c>
      <c r="C68" s="5" t="s">
        <v>297</v>
      </c>
      <c r="D68" s="29"/>
      <c r="E68" s="6"/>
      <c r="F68" s="6"/>
      <c r="G68" s="6"/>
      <c r="H68" s="6"/>
      <c r="I68" s="6"/>
      <c r="J68" s="6"/>
      <c r="K68" s="6"/>
      <c r="L68" s="6">
        <f t="shared" si="10"/>
        <v>0</v>
      </c>
      <c r="M68" s="29"/>
      <c r="N68" s="30"/>
      <c r="O68" s="30">
        <f>O69</f>
        <v>2390279.81</v>
      </c>
      <c r="P68" s="30"/>
      <c r="Q68" s="30"/>
      <c r="R68" s="41"/>
      <c r="S68" s="46"/>
      <c r="T68" s="42">
        <f t="shared" si="9"/>
        <v>0</v>
      </c>
    </row>
    <row r="69" spans="2:20" ht="11.25">
      <c r="B69" s="8" t="s">
        <v>291</v>
      </c>
      <c r="C69" s="9" t="s">
        <v>298</v>
      </c>
      <c r="D69" s="26"/>
      <c r="E69" s="10"/>
      <c r="F69" s="10"/>
      <c r="G69" s="10"/>
      <c r="H69" s="10"/>
      <c r="I69" s="10"/>
      <c r="J69" s="10"/>
      <c r="K69" s="10"/>
      <c r="L69" s="6">
        <f t="shared" si="10"/>
        <v>0</v>
      </c>
      <c r="M69" s="26"/>
      <c r="N69" s="28"/>
      <c r="O69" s="28">
        <v>2390279.81</v>
      </c>
      <c r="P69" s="28"/>
      <c r="Q69" s="28"/>
      <c r="R69" s="43"/>
      <c r="S69" s="44"/>
      <c r="T69" s="42">
        <f t="shared" si="9"/>
        <v>0</v>
      </c>
    </row>
    <row r="70" spans="2:20" s="7" customFormat="1" ht="10.5">
      <c r="B70" s="4" t="s">
        <v>120</v>
      </c>
      <c r="C70" s="5" t="s">
        <v>121</v>
      </c>
      <c r="D70" s="29">
        <v>59906000</v>
      </c>
      <c r="E70" s="6"/>
      <c r="F70" s="6"/>
      <c r="G70" s="6"/>
      <c r="H70" s="6"/>
      <c r="I70" s="6"/>
      <c r="J70" s="6"/>
      <c r="K70" s="6"/>
      <c r="L70" s="6">
        <f t="shared" si="10"/>
        <v>0</v>
      </c>
      <c r="M70" s="29"/>
      <c r="N70" s="30">
        <v>50920000</v>
      </c>
      <c r="O70" s="30">
        <f>O71+O76</f>
        <v>4167029.79</v>
      </c>
      <c r="P70" s="30" t="e">
        <f t="shared" si="6"/>
        <v>#DIV/0!</v>
      </c>
      <c r="Q70" s="30">
        <f t="shared" si="7"/>
        <v>8.183483483896307</v>
      </c>
      <c r="R70" s="41">
        <f>R71+R76</f>
        <v>59906000</v>
      </c>
      <c r="S70" s="56">
        <f>S71+S76</f>
        <v>0</v>
      </c>
      <c r="T70" s="42">
        <f t="shared" si="9"/>
        <v>59906000</v>
      </c>
    </row>
    <row r="71" spans="2:20" ht="11.25">
      <c r="B71" s="8" t="s">
        <v>122</v>
      </c>
      <c r="C71" s="9" t="s">
        <v>123</v>
      </c>
      <c r="D71" s="26">
        <v>49726000</v>
      </c>
      <c r="E71" s="10"/>
      <c r="F71" s="10"/>
      <c r="G71" s="10"/>
      <c r="H71" s="10"/>
      <c r="I71" s="10"/>
      <c r="J71" s="10"/>
      <c r="K71" s="10"/>
      <c r="L71" s="6">
        <f t="shared" si="10"/>
        <v>0</v>
      </c>
      <c r="M71" s="26"/>
      <c r="N71" s="28">
        <v>42267000</v>
      </c>
      <c r="O71" s="28">
        <f>SUM(O72:O75)</f>
        <v>4099569.79</v>
      </c>
      <c r="P71" s="28" t="e">
        <f t="shared" si="6"/>
        <v>#DIV/0!</v>
      </c>
      <c r="Q71" s="28">
        <f t="shared" si="7"/>
        <v>9.699221118129984</v>
      </c>
      <c r="R71" s="43">
        <v>40726000</v>
      </c>
      <c r="S71" s="44"/>
      <c r="T71" s="42">
        <f t="shared" si="9"/>
        <v>40726000</v>
      </c>
    </row>
    <row r="72" spans="2:20" ht="33.75">
      <c r="B72" s="8" t="s">
        <v>124</v>
      </c>
      <c r="C72" s="9" t="s">
        <v>125</v>
      </c>
      <c r="D72" s="26">
        <v>40000</v>
      </c>
      <c r="E72" s="10"/>
      <c r="F72" s="10"/>
      <c r="G72" s="10"/>
      <c r="H72" s="10"/>
      <c r="I72" s="10"/>
      <c r="J72" s="10"/>
      <c r="K72" s="10"/>
      <c r="L72" s="6">
        <f t="shared" si="10"/>
        <v>0</v>
      </c>
      <c r="M72" s="26"/>
      <c r="N72" s="28">
        <v>34000</v>
      </c>
      <c r="O72" s="28"/>
      <c r="P72" s="28" t="e">
        <f t="shared" si="6"/>
        <v>#DIV/0!</v>
      </c>
      <c r="Q72" s="28">
        <f t="shared" si="7"/>
        <v>0</v>
      </c>
      <c r="R72" s="43">
        <v>40000</v>
      </c>
      <c r="S72" s="44"/>
      <c r="T72" s="42">
        <f t="shared" si="9"/>
        <v>40000</v>
      </c>
    </row>
    <row r="73" spans="2:20" ht="22.5">
      <c r="B73" s="8" t="s">
        <v>126</v>
      </c>
      <c r="C73" s="9" t="s">
        <v>127</v>
      </c>
      <c r="D73" s="26">
        <v>4500000</v>
      </c>
      <c r="E73" s="10"/>
      <c r="F73" s="10"/>
      <c r="G73" s="10"/>
      <c r="H73" s="10"/>
      <c r="I73" s="10"/>
      <c r="J73" s="10"/>
      <c r="K73" s="10"/>
      <c r="L73" s="6">
        <f t="shared" si="10"/>
        <v>0</v>
      </c>
      <c r="M73" s="26"/>
      <c r="N73" s="28">
        <v>3825000</v>
      </c>
      <c r="O73" s="28"/>
      <c r="P73" s="28" t="e">
        <f t="shared" si="6"/>
        <v>#DIV/0!</v>
      </c>
      <c r="Q73" s="28">
        <f t="shared" si="7"/>
        <v>0</v>
      </c>
      <c r="R73" s="43">
        <v>4500000</v>
      </c>
      <c r="S73" s="44"/>
      <c r="T73" s="42">
        <f t="shared" si="9"/>
        <v>4500000</v>
      </c>
    </row>
    <row r="74" spans="2:20" ht="33.75">
      <c r="B74" s="8" t="s">
        <v>128</v>
      </c>
      <c r="C74" s="9" t="s">
        <v>129</v>
      </c>
      <c r="D74" s="26">
        <v>29294000</v>
      </c>
      <c r="E74" s="10"/>
      <c r="F74" s="10"/>
      <c r="G74" s="10"/>
      <c r="H74" s="10"/>
      <c r="I74" s="10"/>
      <c r="J74" s="10"/>
      <c r="K74" s="10"/>
      <c r="L74" s="6">
        <f t="shared" si="10"/>
        <v>0</v>
      </c>
      <c r="M74" s="26"/>
      <c r="N74" s="28">
        <v>24900000</v>
      </c>
      <c r="O74" s="28">
        <v>775473</v>
      </c>
      <c r="P74" s="28" t="e">
        <f t="shared" si="6"/>
        <v>#DIV/0!</v>
      </c>
      <c r="Q74" s="28">
        <f t="shared" si="7"/>
        <v>3.114349397590362</v>
      </c>
      <c r="R74" s="43">
        <v>29294000</v>
      </c>
      <c r="S74" s="44"/>
      <c r="T74" s="42">
        <f t="shared" si="9"/>
        <v>29294000</v>
      </c>
    </row>
    <row r="75" spans="2:20" ht="45">
      <c r="B75" s="8" t="s">
        <v>130</v>
      </c>
      <c r="C75" s="9" t="s">
        <v>131</v>
      </c>
      <c r="D75" s="26">
        <v>15892000</v>
      </c>
      <c r="E75" s="10"/>
      <c r="F75" s="10"/>
      <c r="G75" s="10"/>
      <c r="H75" s="10"/>
      <c r="I75" s="10"/>
      <c r="J75" s="10"/>
      <c r="K75" s="10"/>
      <c r="L75" s="6">
        <f t="shared" si="10"/>
        <v>0</v>
      </c>
      <c r="M75" s="26"/>
      <c r="N75" s="28">
        <v>13508000</v>
      </c>
      <c r="O75" s="28">
        <v>3324096.79</v>
      </c>
      <c r="P75" s="28" t="e">
        <f t="shared" si="6"/>
        <v>#DIV/0!</v>
      </c>
      <c r="Q75" s="28">
        <f t="shared" si="7"/>
        <v>24.608356455433817</v>
      </c>
      <c r="R75" s="43">
        <v>6892000</v>
      </c>
      <c r="S75" s="44"/>
      <c r="T75" s="42">
        <f t="shared" si="9"/>
        <v>6892000</v>
      </c>
    </row>
    <row r="76" spans="2:20" ht="11.25">
      <c r="B76" s="8" t="s">
        <v>132</v>
      </c>
      <c r="C76" s="9" t="s">
        <v>133</v>
      </c>
      <c r="D76" s="26">
        <v>10180000</v>
      </c>
      <c r="E76" s="10"/>
      <c r="F76" s="10"/>
      <c r="G76" s="10"/>
      <c r="H76" s="10"/>
      <c r="I76" s="10"/>
      <c r="J76" s="10"/>
      <c r="K76" s="10"/>
      <c r="L76" s="6">
        <f t="shared" si="10"/>
        <v>0</v>
      </c>
      <c r="M76" s="26"/>
      <c r="N76" s="28">
        <v>8653000</v>
      </c>
      <c r="O76" s="28">
        <f>SUM(O77:O80)</f>
        <v>67460</v>
      </c>
      <c r="P76" s="28" t="e">
        <f t="shared" si="6"/>
        <v>#DIV/0!</v>
      </c>
      <c r="Q76" s="28">
        <f t="shared" si="7"/>
        <v>0.7796140067028776</v>
      </c>
      <c r="R76" s="43">
        <v>19180000</v>
      </c>
      <c r="S76" s="44"/>
      <c r="T76" s="42">
        <f t="shared" si="9"/>
        <v>19180000</v>
      </c>
    </row>
    <row r="77" spans="2:20" ht="11.25">
      <c r="B77" s="8" t="s">
        <v>134</v>
      </c>
      <c r="C77" s="9" t="s">
        <v>135</v>
      </c>
      <c r="D77" s="26">
        <v>2000000</v>
      </c>
      <c r="E77" s="10"/>
      <c r="F77" s="10"/>
      <c r="G77" s="10"/>
      <c r="H77" s="10"/>
      <c r="I77" s="10"/>
      <c r="J77" s="10"/>
      <c r="K77" s="10"/>
      <c r="L77" s="6">
        <f t="shared" si="10"/>
        <v>0</v>
      </c>
      <c r="M77" s="26"/>
      <c r="N77" s="28">
        <v>1700000</v>
      </c>
      <c r="O77" s="28"/>
      <c r="P77" s="28" t="e">
        <f t="shared" si="6"/>
        <v>#DIV/0!</v>
      </c>
      <c r="Q77" s="28">
        <f t="shared" si="7"/>
        <v>0</v>
      </c>
      <c r="R77" s="43">
        <v>2000000</v>
      </c>
      <c r="S77" s="44"/>
      <c r="T77" s="42">
        <f t="shared" si="9"/>
        <v>2000000</v>
      </c>
    </row>
    <row r="78" spans="2:20" ht="22.5">
      <c r="B78" s="8" t="s">
        <v>136</v>
      </c>
      <c r="C78" s="9" t="s">
        <v>137</v>
      </c>
      <c r="D78" s="26">
        <v>6000000</v>
      </c>
      <c r="E78" s="10"/>
      <c r="F78" s="10"/>
      <c r="G78" s="10"/>
      <c r="H78" s="10"/>
      <c r="I78" s="10"/>
      <c r="J78" s="10"/>
      <c r="K78" s="10"/>
      <c r="L78" s="6">
        <f t="shared" si="10"/>
        <v>0</v>
      </c>
      <c r="M78" s="26"/>
      <c r="N78" s="28">
        <v>5100000</v>
      </c>
      <c r="O78" s="28"/>
      <c r="P78" s="28" t="e">
        <f t="shared" si="6"/>
        <v>#DIV/0!</v>
      </c>
      <c r="Q78" s="28">
        <f t="shared" si="7"/>
        <v>0</v>
      </c>
      <c r="R78" s="43">
        <v>3900000</v>
      </c>
      <c r="S78" s="44"/>
      <c r="T78" s="42">
        <f t="shared" si="9"/>
        <v>3900000</v>
      </c>
    </row>
    <row r="79" spans="2:20" ht="33.75">
      <c r="B79" s="8" t="s">
        <v>138</v>
      </c>
      <c r="C79" s="9" t="s">
        <v>139</v>
      </c>
      <c r="D79" s="26">
        <v>80000</v>
      </c>
      <c r="E79" s="10"/>
      <c r="F79" s="10"/>
      <c r="G79" s="10"/>
      <c r="H79" s="10"/>
      <c r="I79" s="10"/>
      <c r="J79" s="10"/>
      <c r="K79" s="10"/>
      <c r="L79" s="6">
        <f t="shared" si="10"/>
        <v>0</v>
      </c>
      <c r="M79" s="26"/>
      <c r="N79" s="28">
        <v>68000</v>
      </c>
      <c r="O79" s="28">
        <v>21391</v>
      </c>
      <c r="P79" s="28" t="e">
        <f t="shared" si="6"/>
        <v>#DIV/0!</v>
      </c>
      <c r="Q79" s="28">
        <f t="shared" si="7"/>
        <v>31.45735294117647</v>
      </c>
      <c r="R79" s="43">
        <v>11180000</v>
      </c>
      <c r="S79" s="44"/>
      <c r="T79" s="42">
        <f t="shared" si="9"/>
        <v>11180000</v>
      </c>
    </row>
    <row r="80" spans="2:20" ht="22.5">
      <c r="B80" s="8" t="s">
        <v>140</v>
      </c>
      <c r="C80" s="9" t="s">
        <v>141</v>
      </c>
      <c r="D80" s="26">
        <v>2100000</v>
      </c>
      <c r="E80" s="10"/>
      <c r="F80" s="10"/>
      <c r="G80" s="10"/>
      <c r="H80" s="10"/>
      <c r="I80" s="10"/>
      <c r="J80" s="10"/>
      <c r="K80" s="10"/>
      <c r="L80" s="6">
        <f t="shared" si="10"/>
        <v>0</v>
      </c>
      <c r="M80" s="26"/>
      <c r="N80" s="28">
        <v>1785000</v>
      </c>
      <c r="O80" s="28">
        <v>46069</v>
      </c>
      <c r="P80" s="28" t="e">
        <f t="shared" si="6"/>
        <v>#DIV/0!</v>
      </c>
      <c r="Q80" s="28">
        <f t="shared" si="7"/>
        <v>2.5808963585434173</v>
      </c>
      <c r="R80" s="43">
        <v>2100000</v>
      </c>
      <c r="S80" s="44"/>
      <c r="T80" s="42">
        <f t="shared" si="9"/>
        <v>2100000</v>
      </c>
    </row>
    <row r="81" spans="2:20" s="7" customFormat="1" ht="10.5">
      <c r="B81" s="4" t="s">
        <v>142</v>
      </c>
      <c r="C81" s="5" t="s">
        <v>143</v>
      </c>
      <c r="D81" s="29">
        <v>150000</v>
      </c>
      <c r="E81" s="6"/>
      <c r="F81" s="6"/>
      <c r="G81" s="6"/>
      <c r="H81" s="6"/>
      <c r="I81" s="6"/>
      <c r="J81" s="6"/>
      <c r="K81" s="6"/>
      <c r="L81" s="6">
        <f t="shared" si="10"/>
        <v>0</v>
      </c>
      <c r="M81" s="29">
        <f>M82</f>
        <v>200000</v>
      </c>
      <c r="N81" s="30">
        <v>127000</v>
      </c>
      <c r="O81" s="30">
        <f>O82</f>
        <v>249836</v>
      </c>
      <c r="P81" s="30">
        <f t="shared" si="6"/>
        <v>124.91799999999999</v>
      </c>
      <c r="Q81" s="30">
        <f t="shared" si="7"/>
        <v>196.7212598425197</v>
      </c>
      <c r="R81" s="41">
        <v>350000</v>
      </c>
      <c r="S81" s="46"/>
      <c r="T81" s="42">
        <f t="shared" si="9"/>
        <v>350000</v>
      </c>
    </row>
    <row r="82" spans="2:20" ht="45">
      <c r="B82" s="8" t="s">
        <v>144</v>
      </c>
      <c r="C82" s="9" t="s">
        <v>145</v>
      </c>
      <c r="D82" s="26">
        <v>150000</v>
      </c>
      <c r="E82" s="10"/>
      <c r="F82" s="10"/>
      <c r="G82" s="10"/>
      <c r="H82" s="10"/>
      <c r="I82" s="10"/>
      <c r="J82" s="10"/>
      <c r="K82" s="10"/>
      <c r="L82" s="6">
        <f t="shared" si="10"/>
        <v>0</v>
      </c>
      <c r="M82" s="26">
        <v>200000</v>
      </c>
      <c r="N82" s="28">
        <v>127000</v>
      </c>
      <c r="O82" s="28">
        <v>249836</v>
      </c>
      <c r="P82" s="28">
        <f t="shared" si="6"/>
        <v>124.91799999999999</v>
      </c>
      <c r="Q82" s="28">
        <f t="shared" si="7"/>
        <v>196.7212598425197</v>
      </c>
      <c r="R82" s="43">
        <v>350000</v>
      </c>
      <c r="S82" s="44"/>
      <c r="T82" s="42">
        <f t="shared" si="9"/>
        <v>350000</v>
      </c>
    </row>
    <row r="83" spans="2:20" s="7" customFormat="1" ht="21">
      <c r="B83" s="4" t="s">
        <v>146</v>
      </c>
      <c r="C83" s="5" t="s">
        <v>147</v>
      </c>
      <c r="D83" s="29">
        <v>297023000</v>
      </c>
      <c r="E83" s="6"/>
      <c r="F83" s="6"/>
      <c r="G83" s="6"/>
      <c r="H83" s="6"/>
      <c r="I83" s="6"/>
      <c r="J83" s="6"/>
      <c r="K83" s="6"/>
      <c r="L83" s="6">
        <f t="shared" si="10"/>
        <v>0</v>
      </c>
      <c r="M83" s="29"/>
      <c r="N83" s="30">
        <v>254131000</v>
      </c>
      <c r="O83" s="30">
        <f>O84+O88</f>
        <v>4865470.52</v>
      </c>
      <c r="P83" s="30" t="e">
        <f t="shared" si="6"/>
        <v>#DIV/0!</v>
      </c>
      <c r="Q83" s="30">
        <f t="shared" si="7"/>
        <v>1.9145521483014665</v>
      </c>
      <c r="R83" s="41">
        <v>297023000</v>
      </c>
      <c r="S83" s="46"/>
      <c r="T83" s="42">
        <f t="shared" si="9"/>
        <v>297023000</v>
      </c>
    </row>
    <row r="84" spans="2:20" ht="11.25">
      <c r="B84" s="8" t="s">
        <v>148</v>
      </c>
      <c r="C84" s="9" t="s">
        <v>149</v>
      </c>
      <c r="D84" s="26">
        <v>289923000</v>
      </c>
      <c r="E84" s="10"/>
      <c r="F84" s="10"/>
      <c r="G84" s="10"/>
      <c r="H84" s="10"/>
      <c r="I84" s="10"/>
      <c r="J84" s="10"/>
      <c r="K84" s="10"/>
      <c r="L84" s="6">
        <f t="shared" si="10"/>
        <v>0</v>
      </c>
      <c r="M84" s="26"/>
      <c r="N84" s="28">
        <v>248096000</v>
      </c>
      <c r="O84" s="28">
        <f>SUM(O85:O87)</f>
        <v>4751594.14</v>
      </c>
      <c r="P84" s="28" t="e">
        <f t="shared" si="6"/>
        <v>#DIV/0!</v>
      </c>
      <c r="Q84" s="28">
        <f t="shared" si="7"/>
        <v>1.915224001999226</v>
      </c>
      <c r="R84" s="43">
        <v>289923000</v>
      </c>
      <c r="S84" s="44"/>
      <c r="T84" s="42">
        <f t="shared" si="9"/>
        <v>289923000</v>
      </c>
    </row>
    <row r="85" spans="2:20" ht="22.5">
      <c r="B85" s="8" t="s">
        <v>150</v>
      </c>
      <c r="C85" s="9" t="s">
        <v>151</v>
      </c>
      <c r="D85" s="26">
        <v>242972000</v>
      </c>
      <c r="E85" s="10"/>
      <c r="F85" s="10"/>
      <c r="G85" s="10"/>
      <c r="H85" s="10"/>
      <c r="I85" s="10"/>
      <c r="J85" s="10"/>
      <c r="K85" s="10"/>
      <c r="L85" s="6">
        <f t="shared" si="10"/>
        <v>0</v>
      </c>
      <c r="M85" s="26"/>
      <c r="N85" s="28">
        <v>208188000</v>
      </c>
      <c r="O85" s="28">
        <v>479145.57</v>
      </c>
      <c r="P85" s="28" t="e">
        <f t="shared" si="6"/>
        <v>#DIV/0!</v>
      </c>
      <c r="Q85" s="28">
        <f t="shared" si="7"/>
        <v>0.2301504265375526</v>
      </c>
      <c r="R85" s="43">
        <v>242972000</v>
      </c>
      <c r="S85" s="44"/>
      <c r="T85" s="42">
        <f t="shared" si="9"/>
        <v>242972000</v>
      </c>
    </row>
    <row r="86" spans="2:20" ht="22.5">
      <c r="B86" s="8" t="s">
        <v>152</v>
      </c>
      <c r="C86" s="9" t="s">
        <v>153</v>
      </c>
      <c r="D86" s="26">
        <v>26951000</v>
      </c>
      <c r="E86" s="10"/>
      <c r="F86" s="10"/>
      <c r="G86" s="10"/>
      <c r="H86" s="10"/>
      <c r="I86" s="10"/>
      <c r="J86" s="10"/>
      <c r="K86" s="10"/>
      <c r="L86" s="6">
        <f t="shared" si="10"/>
        <v>0</v>
      </c>
      <c r="M86" s="26"/>
      <c r="N86" s="28">
        <v>22908000</v>
      </c>
      <c r="O86" s="28">
        <v>2768841.62</v>
      </c>
      <c r="P86" s="28" t="e">
        <f t="shared" si="6"/>
        <v>#DIV/0!</v>
      </c>
      <c r="Q86" s="28">
        <f t="shared" si="7"/>
        <v>12.086788982015017</v>
      </c>
      <c r="R86" s="43">
        <v>26951000</v>
      </c>
      <c r="S86" s="44"/>
      <c r="T86" s="42">
        <f t="shared" si="9"/>
        <v>26951000</v>
      </c>
    </row>
    <row r="87" spans="2:20" ht="11.25">
      <c r="B87" s="8" t="s">
        <v>154</v>
      </c>
      <c r="C87" s="9" t="s">
        <v>155</v>
      </c>
      <c r="D87" s="26">
        <v>20000000</v>
      </c>
      <c r="E87" s="10"/>
      <c r="F87" s="10"/>
      <c r="G87" s="10"/>
      <c r="H87" s="10"/>
      <c r="I87" s="10"/>
      <c r="J87" s="10"/>
      <c r="K87" s="10"/>
      <c r="L87" s="6">
        <f t="shared" si="10"/>
        <v>0</v>
      </c>
      <c r="M87" s="26"/>
      <c r="N87" s="28">
        <v>17000000</v>
      </c>
      <c r="O87" s="28">
        <v>1503606.95</v>
      </c>
      <c r="P87" s="28" t="e">
        <f t="shared" si="6"/>
        <v>#DIV/0!</v>
      </c>
      <c r="Q87" s="28">
        <f t="shared" si="7"/>
        <v>8.844746764705883</v>
      </c>
      <c r="R87" s="43">
        <v>20000000</v>
      </c>
      <c r="S87" s="44"/>
      <c r="T87" s="42">
        <f t="shared" si="9"/>
        <v>20000000</v>
      </c>
    </row>
    <row r="88" spans="2:20" ht="11.25">
      <c r="B88" s="8" t="s">
        <v>156</v>
      </c>
      <c r="C88" s="9" t="s">
        <v>157</v>
      </c>
      <c r="D88" s="26">
        <v>7100000</v>
      </c>
      <c r="E88" s="10"/>
      <c r="F88" s="10"/>
      <c r="G88" s="10"/>
      <c r="H88" s="10"/>
      <c r="I88" s="10"/>
      <c r="J88" s="10"/>
      <c r="K88" s="10"/>
      <c r="L88" s="6">
        <f t="shared" si="10"/>
        <v>0</v>
      </c>
      <c r="M88" s="26"/>
      <c r="N88" s="28">
        <v>6035000</v>
      </c>
      <c r="O88" s="28">
        <f>SUM(O89:O91)</f>
        <v>113876.38</v>
      </c>
      <c r="P88" s="28" t="e">
        <f t="shared" si="6"/>
        <v>#DIV/0!</v>
      </c>
      <c r="Q88" s="28">
        <f t="shared" si="7"/>
        <v>1.88693256006628</v>
      </c>
      <c r="R88" s="43">
        <v>7100000</v>
      </c>
      <c r="S88" s="44"/>
      <c r="T88" s="42">
        <f t="shared" si="9"/>
        <v>7100000</v>
      </c>
    </row>
    <row r="89" spans="2:20" ht="22.5">
      <c r="B89" s="8" t="s">
        <v>158</v>
      </c>
      <c r="C89" s="9" t="s">
        <v>151</v>
      </c>
      <c r="D89" s="26">
        <v>3900000</v>
      </c>
      <c r="E89" s="10"/>
      <c r="F89" s="10"/>
      <c r="G89" s="10"/>
      <c r="H89" s="10"/>
      <c r="I89" s="10"/>
      <c r="J89" s="10"/>
      <c r="K89" s="10"/>
      <c r="L89" s="6">
        <f t="shared" si="10"/>
        <v>0</v>
      </c>
      <c r="M89" s="26"/>
      <c r="N89" s="28">
        <v>3315000</v>
      </c>
      <c r="O89" s="28">
        <v>4457.18</v>
      </c>
      <c r="P89" s="28" t="e">
        <f t="shared" si="6"/>
        <v>#DIV/0!</v>
      </c>
      <c r="Q89" s="28">
        <f t="shared" si="7"/>
        <v>0.1344549019607843</v>
      </c>
      <c r="R89" s="43">
        <v>3900000</v>
      </c>
      <c r="S89" s="44"/>
      <c r="T89" s="42">
        <f t="shared" si="9"/>
        <v>3900000</v>
      </c>
    </row>
    <row r="90" spans="2:20" ht="22.5">
      <c r="B90" s="8" t="s">
        <v>159</v>
      </c>
      <c r="C90" s="9" t="s">
        <v>153</v>
      </c>
      <c r="D90" s="26">
        <v>200000</v>
      </c>
      <c r="E90" s="10"/>
      <c r="F90" s="10"/>
      <c r="G90" s="10"/>
      <c r="H90" s="10"/>
      <c r="I90" s="10"/>
      <c r="J90" s="10"/>
      <c r="K90" s="10"/>
      <c r="L90" s="6">
        <f t="shared" si="10"/>
        <v>0</v>
      </c>
      <c r="M90" s="26"/>
      <c r="N90" s="28">
        <v>170000</v>
      </c>
      <c r="O90" s="28">
        <v>48620</v>
      </c>
      <c r="P90" s="28" t="e">
        <f t="shared" si="6"/>
        <v>#DIV/0!</v>
      </c>
      <c r="Q90" s="28">
        <f t="shared" si="7"/>
        <v>28.599999999999998</v>
      </c>
      <c r="R90" s="43">
        <v>200000</v>
      </c>
      <c r="S90" s="44"/>
      <c r="T90" s="42">
        <f t="shared" si="9"/>
        <v>200000</v>
      </c>
    </row>
    <row r="91" spans="2:20" ht="11.25">
      <c r="B91" s="8" t="s">
        <v>160</v>
      </c>
      <c r="C91" s="9" t="s">
        <v>155</v>
      </c>
      <c r="D91" s="26">
        <v>3000000</v>
      </c>
      <c r="E91" s="10"/>
      <c r="F91" s="10"/>
      <c r="G91" s="10"/>
      <c r="H91" s="10"/>
      <c r="I91" s="10"/>
      <c r="J91" s="10"/>
      <c r="K91" s="10"/>
      <c r="L91" s="6">
        <f t="shared" si="10"/>
        <v>0</v>
      </c>
      <c r="M91" s="26"/>
      <c r="N91" s="28">
        <v>2550000</v>
      </c>
      <c r="O91" s="28">
        <v>60799.2</v>
      </c>
      <c r="P91" s="28" t="e">
        <f t="shared" si="6"/>
        <v>#DIV/0!</v>
      </c>
      <c r="Q91" s="28">
        <f t="shared" si="7"/>
        <v>2.3842823529411765</v>
      </c>
      <c r="R91" s="43">
        <v>3000000</v>
      </c>
      <c r="S91" s="44"/>
      <c r="T91" s="42">
        <f t="shared" si="9"/>
        <v>3000000</v>
      </c>
    </row>
    <row r="92" spans="2:20" ht="11.25">
      <c r="B92" s="8"/>
      <c r="C92" s="9"/>
      <c r="D92" s="26"/>
      <c r="E92" s="10"/>
      <c r="F92" s="10"/>
      <c r="G92" s="10"/>
      <c r="H92" s="10"/>
      <c r="I92" s="10"/>
      <c r="J92" s="10"/>
      <c r="K92" s="10"/>
      <c r="L92" s="6">
        <f t="shared" si="10"/>
        <v>0</v>
      </c>
      <c r="M92" s="26"/>
      <c r="N92" s="28"/>
      <c r="O92" s="28"/>
      <c r="P92" s="28"/>
      <c r="Q92" s="28"/>
      <c r="R92" s="43"/>
      <c r="S92" s="44"/>
      <c r="T92" s="42">
        <f t="shared" si="9"/>
        <v>0</v>
      </c>
    </row>
    <row r="93" spans="2:20" ht="11.25">
      <c r="B93" s="8"/>
      <c r="C93" s="9"/>
      <c r="D93" s="26"/>
      <c r="E93" s="10"/>
      <c r="F93" s="10"/>
      <c r="G93" s="10"/>
      <c r="H93" s="10"/>
      <c r="I93" s="10"/>
      <c r="J93" s="10"/>
      <c r="K93" s="10"/>
      <c r="L93" s="6">
        <f t="shared" si="10"/>
        <v>0</v>
      </c>
      <c r="M93" s="26"/>
      <c r="N93" s="28"/>
      <c r="O93" s="28"/>
      <c r="P93" s="28"/>
      <c r="Q93" s="28"/>
      <c r="R93" s="43"/>
      <c r="S93" s="44"/>
      <c r="T93" s="42">
        <f t="shared" si="9"/>
        <v>0</v>
      </c>
    </row>
    <row r="94" spans="2:20" ht="11.25" hidden="1">
      <c r="B94" s="11" t="s">
        <v>161</v>
      </c>
      <c r="C94" s="12" t="s">
        <v>162</v>
      </c>
      <c r="D94" s="26">
        <v>648817890</v>
      </c>
      <c r="E94" s="10"/>
      <c r="F94" s="10"/>
      <c r="G94" s="10"/>
      <c r="H94" s="13"/>
      <c r="I94" s="13"/>
      <c r="J94" s="13"/>
      <c r="K94" s="13"/>
      <c r="L94" s="6">
        <f t="shared" si="10"/>
        <v>0</v>
      </c>
      <c r="M94" s="26">
        <v>648817890</v>
      </c>
      <c r="N94" s="28">
        <v>546976890</v>
      </c>
      <c r="O94" s="28"/>
      <c r="P94" s="28">
        <f t="shared" si="6"/>
        <v>0</v>
      </c>
      <c r="Q94" s="28">
        <f t="shared" si="7"/>
        <v>0</v>
      </c>
      <c r="R94" s="43">
        <v>648817890</v>
      </c>
      <c r="S94" s="44"/>
      <c r="T94" s="42">
        <f t="shared" si="9"/>
        <v>648817890</v>
      </c>
    </row>
    <row r="95" spans="2:20" ht="11.25" hidden="1">
      <c r="B95" s="11" t="s">
        <v>163</v>
      </c>
      <c r="C95" s="12" t="s">
        <v>164</v>
      </c>
      <c r="D95" s="26">
        <v>254194660</v>
      </c>
      <c r="E95" s="10"/>
      <c r="F95" s="10"/>
      <c r="G95" s="10"/>
      <c r="H95" s="13"/>
      <c r="I95" s="13"/>
      <c r="J95" s="13"/>
      <c r="K95" s="13"/>
      <c r="L95" s="6">
        <f t="shared" si="10"/>
        <v>0</v>
      </c>
      <c r="M95" s="26">
        <v>254194660</v>
      </c>
      <c r="N95" s="28">
        <v>206082660</v>
      </c>
      <c r="O95" s="28"/>
      <c r="P95" s="28">
        <f t="shared" si="6"/>
        <v>0</v>
      </c>
      <c r="Q95" s="28">
        <f t="shared" si="7"/>
        <v>0</v>
      </c>
      <c r="R95" s="43">
        <v>254194660</v>
      </c>
      <c r="S95" s="44"/>
      <c r="T95" s="42">
        <f t="shared" si="9"/>
        <v>254194660</v>
      </c>
    </row>
    <row r="96" spans="2:20" ht="11.25" hidden="1">
      <c r="B96" s="11" t="s">
        <v>165</v>
      </c>
      <c r="C96" s="12" t="s">
        <v>166</v>
      </c>
      <c r="D96" s="26">
        <v>92657000</v>
      </c>
      <c r="E96" s="10"/>
      <c r="F96" s="10"/>
      <c r="G96" s="10"/>
      <c r="H96" s="13"/>
      <c r="I96" s="13"/>
      <c r="J96" s="13"/>
      <c r="K96" s="13"/>
      <c r="L96" s="6">
        <f t="shared" si="10"/>
        <v>0</v>
      </c>
      <c r="M96" s="26">
        <v>92657000</v>
      </c>
      <c r="N96" s="28">
        <v>74224000</v>
      </c>
      <c r="O96" s="28"/>
      <c r="P96" s="28">
        <f t="shared" si="6"/>
        <v>0</v>
      </c>
      <c r="Q96" s="28">
        <f t="shared" si="7"/>
        <v>0</v>
      </c>
      <c r="R96" s="43">
        <v>92657000</v>
      </c>
      <c r="S96" s="44"/>
      <c r="T96" s="42">
        <f t="shared" si="9"/>
        <v>92657000</v>
      </c>
    </row>
    <row r="97" spans="2:20" ht="11.25" hidden="1">
      <c r="B97" s="11" t="s">
        <v>167</v>
      </c>
      <c r="C97" s="12" t="s">
        <v>168</v>
      </c>
      <c r="D97" s="26">
        <v>103874660</v>
      </c>
      <c r="E97" s="10"/>
      <c r="F97" s="10"/>
      <c r="G97" s="10"/>
      <c r="H97" s="13"/>
      <c r="I97" s="13"/>
      <c r="J97" s="13"/>
      <c r="K97" s="13"/>
      <c r="L97" s="6">
        <f t="shared" si="10"/>
        <v>0</v>
      </c>
      <c r="M97" s="26">
        <v>103874660</v>
      </c>
      <c r="N97" s="28">
        <v>81618660</v>
      </c>
      <c r="O97" s="28"/>
      <c r="P97" s="28">
        <f t="shared" si="6"/>
        <v>0</v>
      </c>
      <c r="Q97" s="28">
        <f t="shared" si="7"/>
        <v>0</v>
      </c>
      <c r="R97" s="43">
        <v>103874660</v>
      </c>
      <c r="S97" s="44"/>
      <c r="T97" s="42">
        <f t="shared" si="9"/>
        <v>103874660</v>
      </c>
    </row>
    <row r="98" spans="2:20" ht="11.25" hidden="1">
      <c r="B98" s="11" t="s">
        <v>169</v>
      </c>
      <c r="C98" s="12" t="s">
        <v>170</v>
      </c>
      <c r="D98" s="26">
        <v>8000000</v>
      </c>
      <c r="E98" s="10"/>
      <c r="F98" s="10"/>
      <c r="G98" s="10"/>
      <c r="H98" s="13"/>
      <c r="I98" s="13"/>
      <c r="J98" s="13"/>
      <c r="K98" s="13"/>
      <c r="L98" s="6">
        <f t="shared" si="10"/>
        <v>0</v>
      </c>
      <c r="M98" s="26">
        <v>8000000</v>
      </c>
      <c r="N98" s="28">
        <v>6300000</v>
      </c>
      <c r="O98" s="28"/>
      <c r="P98" s="28">
        <f t="shared" si="6"/>
        <v>0</v>
      </c>
      <c r="Q98" s="28">
        <f t="shared" si="7"/>
        <v>0</v>
      </c>
      <c r="R98" s="43">
        <v>8000000</v>
      </c>
      <c r="S98" s="44"/>
      <c r="T98" s="42">
        <f t="shared" si="9"/>
        <v>8000000</v>
      </c>
    </row>
    <row r="99" spans="2:20" ht="11.25" hidden="1">
      <c r="B99" s="11" t="s">
        <v>171</v>
      </c>
      <c r="C99" s="12" t="s">
        <v>172</v>
      </c>
      <c r="D99" s="26">
        <v>8000000</v>
      </c>
      <c r="E99" s="10"/>
      <c r="F99" s="10"/>
      <c r="G99" s="10"/>
      <c r="H99" s="13"/>
      <c r="I99" s="13"/>
      <c r="J99" s="13"/>
      <c r="K99" s="13"/>
      <c r="L99" s="6">
        <f t="shared" si="10"/>
        <v>0</v>
      </c>
      <c r="M99" s="26">
        <v>8000000</v>
      </c>
      <c r="N99" s="28">
        <v>6300000</v>
      </c>
      <c r="O99" s="28"/>
      <c r="P99" s="28">
        <f t="shared" si="6"/>
        <v>0</v>
      </c>
      <c r="Q99" s="28">
        <f t="shared" si="7"/>
        <v>0</v>
      </c>
      <c r="R99" s="43">
        <v>8000000</v>
      </c>
      <c r="S99" s="44"/>
      <c r="T99" s="42">
        <f t="shared" si="9"/>
        <v>8000000</v>
      </c>
    </row>
    <row r="100" spans="2:20" ht="11.25" hidden="1">
      <c r="B100" s="11" t="s">
        <v>173</v>
      </c>
      <c r="C100" s="12" t="s">
        <v>174</v>
      </c>
      <c r="D100" s="26">
        <v>15840000</v>
      </c>
      <c r="E100" s="10"/>
      <c r="F100" s="10"/>
      <c r="G100" s="10"/>
      <c r="H100" s="13"/>
      <c r="I100" s="13"/>
      <c r="J100" s="13"/>
      <c r="K100" s="13"/>
      <c r="L100" s="6">
        <f t="shared" si="10"/>
        <v>0</v>
      </c>
      <c r="M100" s="26">
        <v>15840000</v>
      </c>
      <c r="N100" s="28">
        <v>12313000</v>
      </c>
      <c r="O100" s="28"/>
      <c r="P100" s="28">
        <f t="shared" si="6"/>
        <v>0</v>
      </c>
      <c r="Q100" s="28">
        <f t="shared" si="7"/>
        <v>0</v>
      </c>
      <c r="R100" s="43">
        <v>15840000</v>
      </c>
      <c r="S100" s="44"/>
      <c r="T100" s="42">
        <f t="shared" si="9"/>
        <v>15840000</v>
      </c>
    </row>
    <row r="101" spans="2:20" ht="11.25" hidden="1">
      <c r="B101" s="11" t="s">
        <v>175</v>
      </c>
      <c r="C101" s="12" t="s">
        <v>176</v>
      </c>
      <c r="D101" s="26">
        <v>15840000</v>
      </c>
      <c r="E101" s="10"/>
      <c r="F101" s="10"/>
      <c r="G101" s="10"/>
      <c r="H101" s="13"/>
      <c r="I101" s="13"/>
      <c r="J101" s="13"/>
      <c r="K101" s="13"/>
      <c r="L101" s="6">
        <f t="shared" si="10"/>
        <v>0</v>
      </c>
      <c r="M101" s="26">
        <v>15840000</v>
      </c>
      <c r="N101" s="28">
        <v>12313000</v>
      </c>
      <c r="O101" s="28"/>
      <c r="P101" s="28">
        <f t="shared" si="6"/>
        <v>0</v>
      </c>
      <c r="Q101" s="28">
        <f t="shared" si="7"/>
        <v>0</v>
      </c>
      <c r="R101" s="43">
        <v>15840000</v>
      </c>
      <c r="S101" s="44"/>
      <c r="T101" s="42">
        <f t="shared" si="9"/>
        <v>15840000</v>
      </c>
    </row>
    <row r="102" spans="2:20" ht="11.25" hidden="1">
      <c r="B102" s="11" t="s">
        <v>177</v>
      </c>
      <c r="C102" s="12" t="s">
        <v>178</v>
      </c>
      <c r="D102" s="26">
        <v>10000</v>
      </c>
      <c r="E102" s="10"/>
      <c r="F102" s="10"/>
      <c r="G102" s="10"/>
      <c r="H102" s="13"/>
      <c r="I102" s="13"/>
      <c r="J102" s="13"/>
      <c r="K102" s="13"/>
      <c r="L102" s="6">
        <f t="shared" si="10"/>
        <v>0</v>
      </c>
      <c r="M102" s="26">
        <v>10000</v>
      </c>
      <c r="N102" s="28">
        <v>0</v>
      </c>
      <c r="O102" s="28"/>
      <c r="P102" s="28">
        <f t="shared" si="6"/>
        <v>0</v>
      </c>
      <c r="Q102" s="28" t="e">
        <f t="shared" si="7"/>
        <v>#DIV/0!</v>
      </c>
      <c r="R102" s="43">
        <v>10000</v>
      </c>
      <c r="S102" s="44"/>
      <c r="T102" s="42">
        <f t="shared" si="9"/>
        <v>10000</v>
      </c>
    </row>
    <row r="103" spans="2:20" ht="11.25" hidden="1">
      <c r="B103" s="11" t="s">
        <v>179</v>
      </c>
      <c r="C103" s="12" t="s">
        <v>180</v>
      </c>
      <c r="D103" s="26">
        <v>10000</v>
      </c>
      <c r="E103" s="10"/>
      <c r="F103" s="10"/>
      <c r="G103" s="10"/>
      <c r="H103" s="13"/>
      <c r="I103" s="13"/>
      <c r="J103" s="13"/>
      <c r="K103" s="13"/>
      <c r="L103" s="6">
        <f t="shared" si="10"/>
        <v>0</v>
      </c>
      <c r="M103" s="26">
        <v>10000</v>
      </c>
      <c r="N103" s="28">
        <v>0</v>
      </c>
      <c r="O103" s="28"/>
      <c r="P103" s="28">
        <f t="shared" si="6"/>
        <v>0</v>
      </c>
      <c r="Q103" s="28" t="e">
        <f t="shared" si="7"/>
        <v>#DIV/0!</v>
      </c>
      <c r="R103" s="43">
        <v>10000</v>
      </c>
      <c r="S103" s="44"/>
      <c r="T103" s="42">
        <f t="shared" si="9"/>
        <v>10000</v>
      </c>
    </row>
    <row r="104" spans="2:20" ht="11.25" hidden="1">
      <c r="B104" s="11" t="s">
        <v>181</v>
      </c>
      <c r="C104" s="12" t="s">
        <v>182</v>
      </c>
      <c r="D104" s="26">
        <v>26000</v>
      </c>
      <c r="E104" s="10"/>
      <c r="F104" s="10"/>
      <c r="G104" s="10"/>
      <c r="H104" s="13"/>
      <c r="I104" s="13"/>
      <c r="J104" s="13"/>
      <c r="K104" s="13"/>
      <c r="L104" s="6">
        <f t="shared" si="10"/>
        <v>0</v>
      </c>
      <c r="M104" s="26">
        <v>26000</v>
      </c>
      <c r="N104" s="28">
        <v>21000</v>
      </c>
      <c r="O104" s="28"/>
      <c r="P104" s="28">
        <f t="shared" si="6"/>
        <v>0</v>
      </c>
      <c r="Q104" s="28">
        <f t="shared" si="7"/>
        <v>0</v>
      </c>
      <c r="R104" s="43">
        <v>26000</v>
      </c>
      <c r="S104" s="44"/>
      <c r="T104" s="42">
        <f t="shared" si="9"/>
        <v>26000</v>
      </c>
    </row>
    <row r="105" spans="2:20" ht="11.25" hidden="1">
      <c r="B105" s="11" t="s">
        <v>183</v>
      </c>
      <c r="C105" s="12" t="s">
        <v>184</v>
      </c>
      <c r="D105" s="26">
        <v>26000</v>
      </c>
      <c r="E105" s="10"/>
      <c r="F105" s="10"/>
      <c r="G105" s="10"/>
      <c r="H105" s="13"/>
      <c r="I105" s="13"/>
      <c r="J105" s="13"/>
      <c r="K105" s="13"/>
      <c r="L105" s="6">
        <f t="shared" si="10"/>
        <v>0</v>
      </c>
      <c r="M105" s="26">
        <v>26000</v>
      </c>
      <c r="N105" s="28">
        <v>21000</v>
      </c>
      <c r="O105" s="28"/>
      <c r="P105" s="28">
        <f t="shared" si="6"/>
        <v>0</v>
      </c>
      <c r="Q105" s="28">
        <f t="shared" si="7"/>
        <v>0</v>
      </c>
      <c r="R105" s="43">
        <v>26000</v>
      </c>
      <c r="S105" s="44"/>
      <c r="T105" s="42">
        <f t="shared" si="9"/>
        <v>26000</v>
      </c>
    </row>
    <row r="106" spans="2:20" ht="11.25" hidden="1">
      <c r="B106" s="11" t="s">
        <v>185</v>
      </c>
      <c r="C106" s="12" t="s">
        <v>186</v>
      </c>
      <c r="D106" s="26">
        <v>12289000</v>
      </c>
      <c r="E106" s="10"/>
      <c r="F106" s="10"/>
      <c r="G106" s="10"/>
      <c r="H106" s="13"/>
      <c r="I106" s="13"/>
      <c r="J106" s="13"/>
      <c r="K106" s="13"/>
      <c r="L106" s="6">
        <f t="shared" si="10"/>
        <v>0</v>
      </c>
      <c r="M106" s="26">
        <v>12289000</v>
      </c>
      <c r="N106" s="28">
        <v>11421000</v>
      </c>
      <c r="O106" s="28"/>
      <c r="P106" s="28">
        <f t="shared" si="6"/>
        <v>0</v>
      </c>
      <c r="Q106" s="28">
        <f t="shared" si="7"/>
        <v>0</v>
      </c>
      <c r="R106" s="43">
        <v>12289000</v>
      </c>
      <c r="S106" s="44"/>
      <c r="T106" s="42">
        <f t="shared" si="9"/>
        <v>12289000</v>
      </c>
    </row>
    <row r="107" spans="2:20" ht="11.25" hidden="1">
      <c r="B107" s="11" t="s">
        <v>187</v>
      </c>
      <c r="C107" s="12" t="s">
        <v>188</v>
      </c>
      <c r="D107" s="26">
        <v>12289000</v>
      </c>
      <c r="E107" s="10"/>
      <c r="F107" s="10"/>
      <c r="G107" s="10"/>
      <c r="H107" s="13"/>
      <c r="I107" s="13"/>
      <c r="J107" s="13"/>
      <c r="K107" s="13"/>
      <c r="L107" s="6">
        <f t="shared" si="10"/>
        <v>0</v>
      </c>
      <c r="M107" s="26">
        <v>12289000</v>
      </c>
      <c r="N107" s="28">
        <v>11421000</v>
      </c>
      <c r="O107" s="28"/>
      <c r="P107" s="28">
        <f t="shared" si="6"/>
        <v>0</v>
      </c>
      <c r="Q107" s="28">
        <f t="shared" si="7"/>
        <v>0</v>
      </c>
      <c r="R107" s="43">
        <v>12289000</v>
      </c>
      <c r="S107" s="44"/>
      <c r="T107" s="42">
        <f t="shared" si="9"/>
        <v>12289000</v>
      </c>
    </row>
    <row r="108" spans="2:20" ht="11.25" hidden="1">
      <c r="B108" s="11" t="s">
        <v>189</v>
      </c>
      <c r="C108" s="12" t="s">
        <v>190</v>
      </c>
      <c r="D108" s="26">
        <v>5146000</v>
      </c>
      <c r="E108" s="10"/>
      <c r="F108" s="10"/>
      <c r="G108" s="10"/>
      <c r="H108" s="13"/>
      <c r="I108" s="13"/>
      <c r="J108" s="13"/>
      <c r="K108" s="13"/>
      <c r="L108" s="6">
        <f t="shared" si="10"/>
        <v>0</v>
      </c>
      <c r="M108" s="26">
        <v>5146000</v>
      </c>
      <c r="N108" s="28">
        <v>4874000</v>
      </c>
      <c r="O108" s="28"/>
      <c r="P108" s="28">
        <f t="shared" si="6"/>
        <v>0</v>
      </c>
      <c r="Q108" s="28">
        <f t="shared" si="7"/>
        <v>0</v>
      </c>
      <c r="R108" s="43">
        <v>5146000</v>
      </c>
      <c r="S108" s="44"/>
      <c r="T108" s="42">
        <f t="shared" si="9"/>
        <v>5146000</v>
      </c>
    </row>
    <row r="109" spans="2:20" ht="11.25" hidden="1">
      <c r="B109" s="11" t="s">
        <v>191</v>
      </c>
      <c r="C109" s="12" t="s">
        <v>192</v>
      </c>
      <c r="D109" s="26">
        <v>7143000</v>
      </c>
      <c r="E109" s="10"/>
      <c r="F109" s="10"/>
      <c r="G109" s="10"/>
      <c r="H109" s="13"/>
      <c r="I109" s="13"/>
      <c r="J109" s="13"/>
      <c r="K109" s="13"/>
      <c r="L109" s="6">
        <f t="shared" si="10"/>
        <v>0</v>
      </c>
      <c r="M109" s="26">
        <v>7143000</v>
      </c>
      <c r="N109" s="28">
        <v>6547000</v>
      </c>
      <c r="O109" s="28"/>
      <c r="P109" s="28">
        <f t="shared" si="6"/>
        <v>0</v>
      </c>
      <c r="Q109" s="28">
        <f t="shared" si="7"/>
        <v>0</v>
      </c>
      <c r="R109" s="43">
        <v>7143000</v>
      </c>
      <c r="S109" s="44"/>
      <c r="T109" s="42">
        <f t="shared" si="9"/>
        <v>7143000</v>
      </c>
    </row>
    <row r="110" spans="2:20" ht="11.25" hidden="1">
      <c r="B110" s="11" t="s">
        <v>193</v>
      </c>
      <c r="C110" s="12" t="s">
        <v>194</v>
      </c>
      <c r="D110" s="26">
        <v>296985920</v>
      </c>
      <c r="E110" s="10"/>
      <c r="F110" s="10"/>
      <c r="G110" s="10"/>
      <c r="H110" s="13"/>
      <c r="I110" s="13"/>
      <c r="J110" s="13"/>
      <c r="K110" s="13"/>
      <c r="L110" s="6">
        <f t="shared" si="10"/>
        <v>0</v>
      </c>
      <c r="M110" s="26">
        <v>296985920</v>
      </c>
      <c r="N110" s="28">
        <v>250932920</v>
      </c>
      <c r="O110" s="28"/>
      <c r="P110" s="28">
        <f t="shared" si="6"/>
        <v>0</v>
      </c>
      <c r="Q110" s="28">
        <f t="shared" si="7"/>
        <v>0</v>
      </c>
      <c r="R110" s="43">
        <v>296985920</v>
      </c>
      <c r="S110" s="44"/>
      <c r="T110" s="42">
        <f t="shared" si="9"/>
        <v>296985920</v>
      </c>
    </row>
    <row r="111" spans="2:20" ht="11.25" hidden="1">
      <c r="B111" s="11" t="s">
        <v>195</v>
      </c>
      <c r="C111" s="12" t="s">
        <v>196</v>
      </c>
      <c r="D111" s="26">
        <v>284698920</v>
      </c>
      <c r="E111" s="10"/>
      <c r="F111" s="10"/>
      <c r="G111" s="10"/>
      <c r="H111" s="13"/>
      <c r="I111" s="13"/>
      <c r="J111" s="13"/>
      <c r="K111" s="13"/>
      <c r="L111" s="6">
        <f t="shared" si="10"/>
        <v>0</v>
      </c>
      <c r="M111" s="26">
        <v>284698920</v>
      </c>
      <c r="N111" s="28">
        <v>240259920</v>
      </c>
      <c r="O111" s="28"/>
      <c r="P111" s="28">
        <f t="shared" si="6"/>
        <v>0</v>
      </c>
      <c r="Q111" s="28">
        <f t="shared" si="7"/>
        <v>0</v>
      </c>
      <c r="R111" s="43">
        <v>284698920</v>
      </c>
      <c r="S111" s="44"/>
      <c r="T111" s="42">
        <f t="shared" si="9"/>
        <v>284698920</v>
      </c>
    </row>
    <row r="112" spans="2:20" ht="11.25" hidden="1">
      <c r="B112" s="11" t="s">
        <v>197</v>
      </c>
      <c r="C112" s="12" t="s">
        <v>198</v>
      </c>
      <c r="D112" s="26">
        <v>284698920</v>
      </c>
      <c r="E112" s="10"/>
      <c r="F112" s="10"/>
      <c r="G112" s="10"/>
      <c r="H112" s="13"/>
      <c r="I112" s="13"/>
      <c r="J112" s="13"/>
      <c r="K112" s="13"/>
      <c r="L112" s="6">
        <f t="shared" si="10"/>
        <v>0</v>
      </c>
      <c r="M112" s="26">
        <v>284698920</v>
      </c>
      <c r="N112" s="28">
        <v>240259920</v>
      </c>
      <c r="O112" s="28"/>
      <c r="P112" s="28">
        <f t="shared" si="6"/>
        <v>0</v>
      </c>
      <c r="Q112" s="28">
        <f t="shared" si="7"/>
        <v>0</v>
      </c>
      <c r="R112" s="43">
        <v>284698920</v>
      </c>
      <c r="S112" s="44"/>
      <c r="T112" s="42">
        <f t="shared" si="9"/>
        <v>284698920</v>
      </c>
    </row>
    <row r="113" spans="2:20" ht="11.25" hidden="1">
      <c r="B113" s="11" t="s">
        <v>199</v>
      </c>
      <c r="C113" s="12" t="s">
        <v>200</v>
      </c>
      <c r="D113" s="26">
        <v>12287000</v>
      </c>
      <c r="E113" s="10"/>
      <c r="F113" s="10"/>
      <c r="G113" s="10"/>
      <c r="H113" s="13"/>
      <c r="I113" s="13"/>
      <c r="J113" s="13"/>
      <c r="K113" s="13"/>
      <c r="L113" s="6">
        <f t="shared" si="10"/>
        <v>0</v>
      </c>
      <c r="M113" s="26">
        <v>12287000</v>
      </c>
      <c r="N113" s="28">
        <v>10673000</v>
      </c>
      <c r="O113" s="28"/>
      <c r="P113" s="28">
        <f t="shared" si="6"/>
        <v>0</v>
      </c>
      <c r="Q113" s="28">
        <f t="shared" si="7"/>
        <v>0</v>
      </c>
      <c r="R113" s="43">
        <v>12287000</v>
      </c>
      <c r="S113" s="44"/>
      <c r="T113" s="42">
        <f t="shared" si="9"/>
        <v>12287000</v>
      </c>
    </row>
    <row r="114" spans="2:20" ht="11.25" hidden="1">
      <c r="B114" s="11" t="s">
        <v>201</v>
      </c>
      <c r="C114" s="12" t="s">
        <v>202</v>
      </c>
      <c r="D114" s="26">
        <v>1937000</v>
      </c>
      <c r="E114" s="10"/>
      <c r="F114" s="10"/>
      <c r="G114" s="10"/>
      <c r="H114" s="13"/>
      <c r="I114" s="13"/>
      <c r="J114" s="13"/>
      <c r="K114" s="13"/>
      <c r="L114" s="6">
        <f t="shared" si="10"/>
        <v>0</v>
      </c>
      <c r="M114" s="26">
        <v>1937000</v>
      </c>
      <c r="N114" s="28">
        <v>1681000</v>
      </c>
      <c r="O114" s="28"/>
      <c r="P114" s="28">
        <f t="shared" si="6"/>
        <v>0</v>
      </c>
      <c r="Q114" s="28">
        <f t="shared" si="7"/>
        <v>0</v>
      </c>
      <c r="R114" s="43">
        <v>1937000</v>
      </c>
      <c r="S114" s="44"/>
      <c r="T114" s="42">
        <f t="shared" si="9"/>
        <v>1937000</v>
      </c>
    </row>
    <row r="115" spans="2:20" ht="11.25" hidden="1">
      <c r="B115" s="11" t="s">
        <v>203</v>
      </c>
      <c r="C115" s="12" t="s">
        <v>204</v>
      </c>
      <c r="D115" s="26">
        <v>10350000</v>
      </c>
      <c r="E115" s="10"/>
      <c r="F115" s="10"/>
      <c r="G115" s="10"/>
      <c r="H115" s="13"/>
      <c r="I115" s="13"/>
      <c r="J115" s="13"/>
      <c r="K115" s="13"/>
      <c r="L115" s="6">
        <f t="shared" si="10"/>
        <v>0</v>
      </c>
      <c r="M115" s="26">
        <v>10350000</v>
      </c>
      <c r="N115" s="28">
        <v>8992000</v>
      </c>
      <c r="O115" s="28"/>
      <c r="P115" s="28">
        <f t="shared" si="6"/>
        <v>0</v>
      </c>
      <c r="Q115" s="28">
        <f t="shared" si="7"/>
        <v>0</v>
      </c>
      <c r="R115" s="43">
        <v>10350000</v>
      </c>
      <c r="S115" s="44"/>
      <c r="T115" s="42">
        <f t="shared" si="9"/>
        <v>10350000</v>
      </c>
    </row>
    <row r="116" spans="2:20" ht="11.25" hidden="1">
      <c r="B116" s="11" t="s">
        <v>205</v>
      </c>
      <c r="C116" s="12" t="s">
        <v>206</v>
      </c>
      <c r="D116" s="26">
        <v>4966000</v>
      </c>
      <c r="E116" s="10"/>
      <c r="F116" s="10"/>
      <c r="G116" s="10"/>
      <c r="H116" s="13"/>
      <c r="I116" s="13"/>
      <c r="J116" s="13"/>
      <c r="K116" s="13"/>
      <c r="L116" s="6">
        <f t="shared" si="10"/>
        <v>0</v>
      </c>
      <c r="M116" s="26">
        <v>4966000</v>
      </c>
      <c r="N116" s="28">
        <v>4918000</v>
      </c>
      <c r="O116" s="28"/>
      <c r="P116" s="28">
        <f t="shared" si="6"/>
        <v>0</v>
      </c>
      <c r="Q116" s="28">
        <f t="shared" si="7"/>
        <v>0</v>
      </c>
      <c r="R116" s="43">
        <v>4966000</v>
      </c>
      <c r="S116" s="44"/>
      <c r="T116" s="42">
        <f t="shared" si="9"/>
        <v>4966000</v>
      </c>
    </row>
    <row r="117" spans="2:20" ht="11.25" hidden="1">
      <c r="B117" s="11" t="s">
        <v>207</v>
      </c>
      <c r="C117" s="12" t="s">
        <v>208</v>
      </c>
      <c r="D117" s="26">
        <v>4966000</v>
      </c>
      <c r="E117" s="10"/>
      <c r="F117" s="10"/>
      <c r="G117" s="10"/>
      <c r="H117" s="13"/>
      <c r="I117" s="13"/>
      <c r="J117" s="13"/>
      <c r="K117" s="13"/>
      <c r="L117" s="6">
        <f t="shared" si="10"/>
        <v>0</v>
      </c>
      <c r="M117" s="26">
        <v>4966000</v>
      </c>
      <c r="N117" s="28">
        <v>4918000</v>
      </c>
      <c r="O117" s="28"/>
      <c r="P117" s="28">
        <f t="shared" si="6"/>
        <v>0</v>
      </c>
      <c r="Q117" s="28">
        <f t="shared" si="7"/>
        <v>0</v>
      </c>
      <c r="R117" s="43">
        <v>4966000</v>
      </c>
      <c r="S117" s="44"/>
      <c r="T117" s="42">
        <f t="shared" si="9"/>
        <v>4966000</v>
      </c>
    </row>
    <row r="118" spans="2:20" ht="11.25" hidden="1">
      <c r="B118" s="11" t="s">
        <v>209</v>
      </c>
      <c r="C118" s="12" t="s">
        <v>210</v>
      </c>
      <c r="D118" s="26">
        <v>4651000</v>
      </c>
      <c r="E118" s="10"/>
      <c r="F118" s="10"/>
      <c r="G118" s="10"/>
      <c r="H118" s="13"/>
      <c r="I118" s="13"/>
      <c r="J118" s="13"/>
      <c r="K118" s="13"/>
      <c r="L118" s="6">
        <f t="shared" si="10"/>
        <v>0</v>
      </c>
      <c r="M118" s="26">
        <v>4651000</v>
      </c>
      <c r="N118" s="28">
        <v>4651000</v>
      </c>
      <c r="O118" s="28"/>
      <c r="P118" s="28">
        <f t="shared" si="6"/>
        <v>0</v>
      </c>
      <c r="Q118" s="28">
        <f t="shared" si="7"/>
        <v>0</v>
      </c>
      <c r="R118" s="43">
        <v>4651000</v>
      </c>
      <c r="S118" s="44"/>
      <c r="T118" s="42">
        <f t="shared" si="9"/>
        <v>4651000</v>
      </c>
    </row>
    <row r="119" spans="2:20" ht="11.25" hidden="1">
      <c r="B119" s="11" t="s">
        <v>211</v>
      </c>
      <c r="C119" s="12" t="s">
        <v>212</v>
      </c>
      <c r="D119" s="26">
        <v>300000</v>
      </c>
      <c r="E119" s="10"/>
      <c r="F119" s="10"/>
      <c r="G119" s="10"/>
      <c r="H119" s="13"/>
      <c r="I119" s="13"/>
      <c r="J119" s="13"/>
      <c r="K119" s="13"/>
      <c r="L119" s="6">
        <f t="shared" si="10"/>
        <v>0</v>
      </c>
      <c r="M119" s="26">
        <v>300000</v>
      </c>
      <c r="N119" s="28">
        <v>255000</v>
      </c>
      <c r="O119" s="28"/>
      <c r="P119" s="28">
        <f t="shared" si="6"/>
        <v>0</v>
      </c>
      <c r="Q119" s="28">
        <f t="shared" si="7"/>
        <v>0</v>
      </c>
      <c r="R119" s="43">
        <v>300000</v>
      </c>
      <c r="S119" s="44"/>
      <c r="T119" s="42">
        <f t="shared" si="9"/>
        <v>300000</v>
      </c>
    </row>
    <row r="120" spans="2:20" ht="11.25" hidden="1">
      <c r="B120" s="11" t="s">
        <v>213</v>
      </c>
      <c r="C120" s="12" t="s">
        <v>214</v>
      </c>
      <c r="D120" s="26">
        <v>16532000</v>
      </c>
      <c r="E120" s="10"/>
      <c r="F120" s="10"/>
      <c r="G120" s="10"/>
      <c r="H120" s="13"/>
      <c r="I120" s="13"/>
      <c r="J120" s="13"/>
      <c r="K120" s="13"/>
      <c r="L120" s="6">
        <f t="shared" si="10"/>
        <v>0</v>
      </c>
      <c r="M120" s="26">
        <v>16532000</v>
      </c>
      <c r="N120" s="28">
        <v>15267000</v>
      </c>
      <c r="O120" s="28"/>
      <c r="P120" s="28">
        <f t="shared" si="6"/>
        <v>0</v>
      </c>
      <c r="Q120" s="28">
        <f t="shared" si="7"/>
        <v>0</v>
      </c>
      <c r="R120" s="43">
        <v>16532000</v>
      </c>
      <c r="S120" s="44"/>
      <c r="T120" s="42">
        <f t="shared" si="9"/>
        <v>16532000</v>
      </c>
    </row>
    <row r="121" spans="2:20" ht="11.25" hidden="1">
      <c r="B121" s="11" t="s">
        <v>215</v>
      </c>
      <c r="C121" s="12" t="s">
        <v>216</v>
      </c>
      <c r="D121" s="26">
        <v>350000</v>
      </c>
      <c r="E121" s="10"/>
      <c r="F121" s="10"/>
      <c r="G121" s="10"/>
      <c r="H121" s="13"/>
      <c r="I121" s="13"/>
      <c r="J121" s="13"/>
      <c r="K121" s="13"/>
      <c r="L121" s="6">
        <f t="shared" si="10"/>
        <v>0</v>
      </c>
      <c r="M121" s="26">
        <v>350000</v>
      </c>
      <c r="N121" s="28">
        <v>297000</v>
      </c>
      <c r="O121" s="28"/>
      <c r="P121" s="28">
        <f t="shared" si="6"/>
        <v>0</v>
      </c>
      <c r="Q121" s="28">
        <f t="shared" si="7"/>
        <v>0</v>
      </c>
      <c r="R121" s="43">
        <v>350000</v>
      </c>
      <c r="S121" s="44"/>
      <c r="T121" s="42">
        <f t="shared" si="9"/>
        <v>350000</v>
      </c>
    </row>
    <row r="122" spans="2:20" ht="11.25" hidden="1">
      <c r="B122" s="11" t="s">
        <v>217</v>
      </c>
      <c r="C122" s="12" t="s">
        <v>218</v>
      </c>
      <c r="D122" s="26">
        <v>13030000</v>
      </c>
      <c r="E122" s="10"/>
      <c r="F122" s="10"/>
      <c r="G122" s="10"/>
      <c r="H122" s="13"/>
      <c r="I122" s="13"/>
      <c r="J122" s="13"/>
      <c r="K122" s="13"/>
      <c r="L122" s="6">
        <f t="shared" si="10"/>
        <v>0</v>
      </c>
      <c r="M122" s="26">
        <v>13030000</v>
      </c>
      <c r="N122" s="28">
        <v>12182000</v>
      </c>
      <c r="O122" s="28"/>
      <c r="P122" s="28">
        <f t="shared" si="6"/>
        <v>0</v>
      </c>
      <c r="Q122" s="28">
        <f t="shared" si="7"/>
        <v>0</v>
      </c>
      <c r="R122" s="43">
        <v>13030000</v>
      </c>
      <c r="S122" s="44"/>
      <c r="T122" s="42">
        <f t="shared" si="9"/>
        <v>13030000</v>
      </c>
    </row>
    <row r="123" spans="2:20" ht="11.25" hidden="1">
      <c r="B123" s="11" t="s">
        <v>219</v>
      </c>
      <c r="C123" s="12" t="s">
        <v>220</v>
      </c>
      <c r="D123" s="26">
        <v>3152000</v>
      </c>
      <c r="E123" s="10"/>
      <c r="F123" s="10"/>
      <c r="G123" s="10"/>
      <c r="H123" s="13"/>
      <c r="I123" s="13"/>
      <c r="J123" s="13"/>
      <c r="K123" s="13"/>
      <c r="L123" s="6">
        <f t="shared" si="10"/>
        <v>0</v>
      </c>
      <c r="M123" s="26">
        <v>3152000</v>
      </c>
      <c r="N123" s="28">
        <v>2788000</v>
      </c>
      <c r="O123" s="28"/>
      <c r="P123" s="28">
        <f aca="true" t="shared" si="11" ref="P123:P187">O123/M123*100</f>
        <v>0</v>
      </c>
      <c r="Q123" s="28">
        <f aca="true" t="shared" si="12" ref="Q123:Q187">O123/N123*100</f>
        <v>0</v>
      </c>
      <c r="R123" s="43">
        <v>3152000</v>
      </c>
      <c r="S123" s="44"/>
      <c r="T123" s="42">
        <f t="shared" si="9"/>
        <v>3152000</v>
      </c>
    </row>
    <row r="124" spans="2:20" ht="11.25" hidden="1">
      <c r="B124" s="11" t="s">
        <v>221</v>
      </c>
      <c r="C124" s="12" t="s">
        <v>222</v>
      </c>
      <c r="D124" s="26">
        <v>92637310</v>
      </c>
      <c r="E124" s="10"/>
      <c r="F124" s="10"/>
      <c r="G124" s="10"/>
      <c r="H124" s="13"/>
      <c r="I124" s="13"/>
      <c r="J124" s="13"/>
      <c r="K124" s="13"/>
      <c r="L124" s="6">
        <f t="shared" si="10"/>
        <v>0</v>
      </c>
      <c r="M124" s="26">
        <v>92637310</v>
      </c>
      <c r="N124" s="28">
        <v>85711310</v>
      </c>
      <c r="O124" s="28"/>
      <c r="P124" s="28">
        <f t="shared" si="11"/>
        <v>0</v>
      </c>
      <c r="Q124" s="28">
        <f t="shared" si="12"/>
        <v>0</v>
      </c>
      <c r="R124" s="43">
        <v>92637310</v>
      </c>
      <c r="S124" s="44"/>
      <c r="T124" s="42">
        <f t="shared" si="9"/>
        <v>92637310</v>
      </c>
    </row>
    <row r="125" spans="2:20" ht="11.25" hidden="1">
      <c r="B125" s="11" t="s">
        <v>223</v>
      </c>
      <c r="C125" s="12" t="s">
        <v>224</v>
      </c>
      <c r="D125" s="26">
        <v>92537310</v>
      </c>
      <c r="E125" s="10"/>
      <c r="F125" s="10"/>
      <c r="G125" s="10"/>
      <c r="H125" s="13"/>
      <c r="I125" s="13"/>
      <c r="J125" s="13"/>
      <c r="K125" s="13"/>
      <c r="L125" s="6">
        <f t="shared" si="10"/>
        <v>0</v>
      </c>
      <c r="M125" s="26">
        <v>92537310</v>
      </c>
      <c r="N125" s="28">
        <v>85611310</v>
      </c>
      <c r="O125" s="28"/>
      <c r="P125" s="28">
        <f t="shared" si="11"/>
        <v>0</v>
      </c>
      <c r="Q125" s="28">
        <f t="shared" si="12"/>
        <v>0</v>
      </c>
      <c r="R125" s="43">
        <v>92537310</v>
      </c>
      <c r="S125" s="44"/>
      <c r="T125" s="42">
        <f aca="true" t="shared" si="13" ref="T125:T186">R125+S125</f>
        <v>92537310</v>
      </c>
    </row>
    <row r="126" spans="2:20" ht="11.25" hidden="1">
      <c r="B126" s="11" t="s">
        <v>225</v>
      </c>
      <c r="C126" s="12" t="s">
        <v>226</v>
      </c>
      <c r="D126" s="26">
        <v>92537310</v>
      </c>
      <c r="E126" s="10"/>
      <c r="F126" s="10"/>
      <c r="G126" s="10"/>
      <c r="H126" s="13"/>
      <c r="I126" s="13"/>
      <c r="J126" s="13"/>
      <c r="K126" s="13"/>
      <c r="L126" s="6">
        <f t="shared" si="10"/>
        <v>0</v>
      </c>
      <c r="M126" s="26">
        <v>92537310</v>
      </c>
      <c r="N126" s="28">
        <v>85611310</v>
      </c>
      <c r="O126" s="28"/>
      <c r="P126" s="28">
        <f t="shared" si="11"/>
        <v>0</v>
      </c>
      <c r="Q126" s="28">
        <f t="shared" si="12"/>
        <v>0</v>
      </c>
      <c r="R126" s="43">
        <v>92537310</v>
      </c>
      <c r="S126" s="44"/>
      <c r="T126" s="42">
        <f t="shared" si="13"/>
        <v>92537310</v>
      </c>
    </row>
    <row r="127" spans="2:20" ht="11.25" hidden="1">
      <c r="B127" s="11" t="s">
        <v>227</v>
      </c>
      <c r="C127" s="12" t="s">
        <v>228</v>
      </c>
      <c r="D127" s="26">
        <v>92537310</v>
      </c>
      <c r="E127" s="10"/>
      <c r="F127" s="10"/>
      <c r="G127" s="10"/>
      <c r="H127" s="13"/>
      <c r="I127" s="13"/>
      <c r="J127" s="13"/>
      <c r="K127" s="13"/>
      <c r="L127" s="6">
        <f t="shared" si="10"/>
        <v>0</v>
      </c>
      <c r="M127" s="26">
        <v>92537310</v>
      </c>
      <c r="N127" s="28">
        <v>85611310</v>
      </c>
      <c r="O127" s="28"/>
      <c r="P127" s="28">
        <f t="shared" si="11"/>
        <v>0</v>
      </c>
      <c r="Q127" s="28">
        <f t="shared" si="12"/>
        <v>0</v>
      </c>
      <c r="R127" s="43">
        <v>92537310</v>
      </c>
      <c r="S127" s="44"/>
      <c r="T127" s="42">
        <f t="shared" si="13"/>
        <v>92537310</v>
      </c>
    </row>
    <row r="128" spans="2:20" ht="11.25" hidden="1">
      <c r="B128" s="11" t="s">
        <v>229</v>
      </c>
      <c r="C128" s="12" t="s">
        <v>230</v>
      </c>
      <c r="D128" s="26">
        <v>100000</v>
      </c>
      <c r="E128" s="10"/>
      <c r="F128" s="10"/>
      <c r="G128" s="10"/>
      <c r="H128" s="13"/>
      <c r="I128" s="13"/>
      <c r="J128" s="13"/>
      <c r="K128" s="13"/>
      <c r="L128" s="6">
        <f t="shared" si="10"/>
        <v>0</v>
      </c>
      <c r="M128" s="26">
        <v>100000</v>
      </c>
      <c r="N128" s="28">
        <v>100000</v>
      </c>
      <c r="O128" s="28"/>
      <c r="P128" s="28">
        <f t="shared" si="11"/>
        <v>0</v>
      </c>
      <c r="Q128" s="28">
        <f t="shared" si="12"/>
        <v>0</v>
      </c>
      <c r="R128" s="43">
        <v>100000</v>
      </c>
      <c r="S128" s="44"/>
      <c r="T128" s="42">
        <f t="shared" si="13"/>
        <v>100000</v>
      </c>
    </row>
    <row r="129" spans="2:20" ht="11.25" hidden="1">
      <c r="B129" s="11" t="s">
        <v>231</v>
      </c>
      <c r="C129" s="12" t="s">
        <v>232</v>
      </c>
      <c r="D129" s="26">
        <v>100000</v>
      </c>
      <c r="E129" s="10"/>
      <c r="F129" s="10"/>
      <c r="G129" s="10"/>
      <c r="H129" s="13"/>
      <c r="I129" s="13"/>
      <c r="J129" s="13"/>
      <c r="K129" s="13"/>
      <c r="L129" s="6">
        <f aca="true" t="shared" si="14" ref="L129:M150">E129+F129+G129+H129+J129+K129</f>
        <v>0</v>
      </c>
      <c r="M129" s="26">
        <v>100000</v>
      </c>
      <c r="N129" s="28">
        <v>100000</v>
      </c>
      <c r="O129" s="28"/>
      <c r="P129" s="28">
        <f t="shared" si="11"/>
        <v>0</v>
      </c>
      <c r="Q129" s="28">
        <f t="shared" si="12"/>
        <v>0</v>
      </c>
      <c r="R129" s="43">
        <v>100000</v>
      </c>
      <c r="S129" s="44"/>
      <c r="T129" s="42">
        <f t="shared" si="13"/>
        <v>100000</v>
      </c>
    </row>
    <row r="130" spans="2:20" ht="11.25" hidden="1">
      <c r="B130" s="11" t="s">
        <v>233</v>
      </c>
      <c r="C130" s="12" t="s">
        <v>234</v>
      </c>
      <c r="D130" s="26">
        <v>100000</v>
      </c>
      <c r="E130" s="10"/>
      <c r="F130" s="10"/>
      <c r="G130" s="10"/>
      <c r="H130" s="13"/>
      <c r="I130" s="13"/>
      <c r="J130" s="13"/>
      <c r="K130" s="13"/>
      <c r="L130" s="6">
        <f t="shared" si="14"/>
        <v>0</v>
      </c>
      <c r="M130" s="26">
        <v>100000</v>
      </c>
      <c r="N130" s="28">
        <v>100000</v>
      </c>
      <c r="O130" s="28"/>
      <c r="P130" s="28">
        <f t="shared" si="11"/>
        <v>0</v>
      </c>
      <c r="Q130" s="28">
        <f t="shared" si="12"/>
        <v>0</v>
      </c>
      <c r="R130" s="43">
        <v>100000</v>
      </c>
      <c r="S130" s="44"/>
      <c r="T130" s="42">
        <f t="shared" si="13"/>
        <v>100000</v>
      </c>
    </row>
    <row r="131" spans="2:20" ht="11.25" hidden="1">
      <c r="B131" s="11" t="s">
        <v>235</v>
      </c>
      <c r="C131" s="12" t="s">
        <v>236</v>
      </c>
      <c r="D131" s="26">
        <v>5000000</v>
      </c>
      <c r="E131" s="10"/>
      <c r="F131" s="10"/>
      <c r="G131" s="10"/>
      <c r="H131" s="13"/>
      <c r="I131" s="13"/>
      <c r="J131" s="13"/>
      <c r="K131" s="13"/>
      <c r="L131" s="6">
        <f t="shared" si="14"/>
        <v>0</v>
      </c>
      <c r="M131" s="26">
        <v>5000000</v>
      </c>
      <c r="N131" s="28">
        <v>4250000</v>
      </c>
      <c r="O131" s="28"/>
      <c r="P131" s="28">
        <f t="shared" si="11"/>
        <v>0</v>
      </c>
      <c r="Q131" s="28">
        <f t="shared" si="12"/>
        <v>0</v>
      </c>
      <c r="R131" s="43">
        <v>5000000</v>
      </c>
      <c r="S131" s="44"/>
      <c r="T131" s="42">
        <f t="shared" si="13"/>
        <v>5000000</v>
      </c>
    </row>
    <row r="132" spans="2:20" ht="11.25" hidden="1">
      <c r="B132" s="11" t="s">
        <v>237</v>
      </c>
      <c r="C132" s="12" t="s">
        <v>238</v>
      </c>
      <c r="D132" s="26">
        <v>5000000</v>
      </c>
      <c r="E132" s="10"/>
      <c r="F132" s="10"/>
      <c r="G132" s="10"/>
      <c r="H132" s="13"/>
      <c r="I132" s="13"/>
      <c r="J132" s="13"/>
      <c r="K132" s="13"/>
      <c r="L132" s="6">
        <f t="shared" si="14"/>
        <v>0</v>
      </c>
      <c r="M132" s="26">
        <v>5000000</v>
      </c>
      <c r="N132" s="28">
        <v>4250000</v>
      </c>
      <c r="O132" s="28"/>
      <c r="P132" s="28">
        <f t="shared" si="11"/>
        <v>0</v>
      </c>
      <c r="Q132" s="28">
        <f t="shared" si="12"/>
        <v>0</v>
      </c>
      <c r="R132" s="43">
        <v>5000000</v>
      </c>
      <c r="S132" s="44"/>
      <c r="T132" s="42">
        <f t="shared" si="13"/>
        <v>5000000</v>
      </c>
    </row>
    <row r="133" spans="2:20" ht="11.25" hidden="1">
      <c r="B133" s="11" t="s">
        <v>239</v>
      </c>
      <c r="C133" s="12" t="s">
        <v>240</v>
      </c>
      <c r="D133" s="26">
        <v>5000000</v>
      </c>
      <c r="E133" s="10"/>
      <c r="F133" s="10"/>
      <c r="G133" s="10"/>
      <c r="H133" s="13"/>
      <c r="I133" s="13"/>
      <c r="J133" s="13"/>
      <c r="K133" s="13"/>
      <c r="L133" s="6">
        <f t="shared" si="14"/>
        <v>0</v>
      </c>
      <c r="M133" s="26">
        <v>5000000</v>
      </c>
      <c r="N133" s="28">
        <v>4250000</v>
      </c>
      <c r="O133" s="28"/>
      <c r="P133" s="28">
        <f t="shared" si="11"/>
        <v>0</v>
      </c>
      <c r="Q133" s="28">
        <f t="shared" si="12"/>
        <v>0</v>
      </c>
      <c r="R133" s="43">
        <v>5000000</v>
      </c>
      <c r="S133" s="44"/>
      <c r="T133" s="42">
        <f t="shared" si="13"/>
        <v>5000000</v>
      </c>
    </row>
    <row r="134" spans="2:20" ht="11.25" hidden="1">
      <c r="B134" s="11" t="s">
        <v>241</v>
      </c>
      <c r="C134" s="12" t="s">
        <v>242</v>
      </c>
      <c r="D134" s="26">
        <v>-2390000</v>
      </c>
      <c r="E134" s="10"/>
      <c r="F134" s="10"/>
      <c r="G134" s="10"/>
      <c r="H134" s="13"/>
      <c r="I134" s="13"/>
      <c r="J134" s="13"/>
      <c r="K134" s="13"/>
      <c r="L134" s="6">
        <f t="shared" si="14"/>
        <v>0</v>
      </c>
      <c r="M134" s="26">
        <v>-2390000</v>
      </c>
      <c r="N134" s="28">
        <v>-2390000</v>
      </c>
      <c r="O134" s="28"/>
      <c r="P134" s="28">
        <f t="shared" si="11"/>
        <v>0</v>
      </c>
      <c r="Q134" s="28">
        <f t="shared" si="12"/>
        <v>0</v>
      </c>
      <c r="R134" s="43">
        <v>-2390000</v>
      </c>
      <c r="S134" s="44"/>
      <c r="T134" s="42">
        <f t="shared" si="13"/>
        <v>-2390000</v>
      </c>
    </row>
    <row r="135" spans="2:20" ht="11.25" hidden="1">
      <c r="B135" s="11" t="s">
        <v>243</v>
      </c>
      <c r="C135" s="12" t="s">
        <v>244</v>
      </c>
      <c r="D135" s="26">
        <v>2390000</v>
      </c>
      <c r="E135" s="10"/>
      <c r="F135" s="10"/>
      <c r="G135" s="10"/>
      <c r="H135" s="13"/>
      <c r="I135" s="13"/>
      <c r="J135" s="13"/>
      <c r="K135" s="13"/>
      <c r="L135" s="6">
        <f t="shared" si="14"/>
        <v>0</v>
      </c>
      <c r="M135" s="26">
        <v>2390000</v>
      </c>
      <c r="N135" s="28">
        <v>2390000</v>
      </c>
      <c r="O135" s="28"/>
      <c r="P135" s="28">
        <f t="shared" si="11"/>
        <v>0</v>
      </c>
      <c r="Q135" s="28">
        <f t="shared" si="12"/>
        <v>0</v>
      </c>
      <c r="R135" s="43">
        <v>2390000</v>
      </c>
      <c r="S135" s="44"/>
      <c r="T135" s="42">
        <f t="shared" si="13"/>
        <v>2390000</v>
      </c>
    </row>
    <row r="136" spans="2:20" s="7" customFormat="1" ht="11.25">
      <c r="B136" s="14" t="s">
        <v>245</v>
      </c>
      <c r="C136" s="15" t="s">
        <v>162</v>
      </c>
      <c r="D136" s="29">
        <f aca="true" t="shared" si="15" ref="D136:K136">D137+D144+D150+D156+D161+D170+D175+D181+D189+D197+D202+D210+D214+D153</f>
        <v>644977000</v>
      </c>
      <c r="E136" s="6">
        <f t="shared" si="15"/>
        <v>1492000</v>
      </c>
      <c r="F136" s="6">
        <f t="shared" si="15"/>
        <v>2209382</v>
      </c>
      <c r="G136" s="6">
        <f t="shared" si="15"/>
        <v>143649</v>
      </c>
      <c r="H136" s="6">
        <f t="shared" si="15"/>
        <v>-11137</v>
      </c>
      <c r="I136" s="6">
        <f t="shared" si="15"/>
        <v>0</v>
      </c>
      <c r="J136" s="6">
        <f t="shared" si="15"/>
        <v>21000</v>
      </c>
      <c r="K136" s="6">
        <f t="shared" si="15"/>
        <v>3451011</v>
      </c>
      <c r="L136" s="6">
        <f t="shared" si="14"/>
        <v>7305905</v>
      </c>
      <c r="M136" s="29">
        <f>M137+M144+M150+M156+M161+M170+M175+M181+M189+M197+M202+M210+M214+M153</f>
        <v>15219490</v>
      </c>
      <c r="N136" s="30">
        <f>N137+N144+N150+N156+N161+N170+N175+N181+N189+N197+N202+N210+N214+N153</f>
        <v>546990890</v>
      </c>
      <c r="O136" s="30">
        <f>O137+O144+O150+O156+O161+O170+O175+O181+O189+O197+O202+O210+O214+O153</f>
        <v>239481011.14999998</v>
      </c>
      <c r="P136" s="28">
        <f>O136/M136*100</f>
        <v>1573.5153487403322</v>
      </c>
      <c r="Q136" s="28">
        <f t="shared" si="12"/>
        <v>43.78153558462372</v>
      </c>
      <c r="R136" s="41">
        <f>R137+R144+R150+R156+R161+R170+R175+R181+R189+R197+R202+R210+R214+R153</f>
        <v>688270090</v>
      </c>
      <c r="S136" s="41">
        <f>S137+S144+S150+S156+S161+S170+S175+S181+S189+S197+S202+S210+S214+S153</f>
        <v>1209000</v>
      </c>
      <c r="T136" s="42">
        <f t="shared" si="13"/>
        <v>689479090</v>
      </c>
    </row>
    <row r="137" spans="2:20" s="7" customFormat="1" ht="11.25">
      <c r="B137" s="14" t="s">
        <v>246</v>
      </c>
      <c r="C137" s="15" t="s">
        <v>247</v>
      </c>
      <c r="D137" s="29">
        <f>SUM(D138:D142)</f>
        <v>26604000</v>
      </c>
      <c r="E137" s="6">
        <f aca="true" t="shared" si="16" ref="E137:K137">SUM(E138:E142)</f>
        <v>0</v>
      </c>
      <c r="F137" s="6">
        <f t="shared" si="16"/>
        <v>105073</v>
      </c>
      <c r="G137" s="6">
        <f t="shared" si="16"/>
        <v>0</v>
      </c>
      <c r="H137" s="6">
        <f t="shared" si="16"/>
        <v>-578</v>
      </c>
      <c r="I137" s="6">
        <f t="shared" si="16"/>
        <v>0</v>
      </c>
      <c r="J137" s="6">
        <f t="shared" si="16"/>
        <v>0</v>
      </c>
      <c r="K137" s="6">
        <f t="shared" si="16"/>
        <v>2006</v>
      </c>
      <c r="L137" s="6">
        <f t="shared" si="14"/>
        <v>106501</v>
      </c>
      <c r="M137" s="29">
        <f>SUM(M138:M142)</f>
        <v>106500</v>
      </c>
      <c r="N137" s="30">
        <f>SUM(N138:N142)</f>
        <v>23085470</v>
      </c>
      <c r="O137" s="30">
        <f>SUM(O138:O142)</f>
        <v>14207734.67</v>
      </c>
      <c r="P137" s="28">
        <f t="shared" si="11"/>
        <v>13340.5959342723</v>
      </c>
      <c r="Q137" s="28">
        <f t="shared" si="12"/>
        <v>61.544056369655884</v>
      </c>
      <c r="R137" s="41">
        <f>SUM(R138:R142)</f>
        <v>29605590</v>
      </c>
      <c r="S137" s="54">
        <f>SUM(S138:S142)</f>
        <v>0</v>
      </c>
      <c r="T137" s="42">
        <f t="shared" si="13"/>
        <v>29605590</v>
      </c>
    </row>
    <row r="138" spans="2:20" ht="11.25">
      <c r="B138" s="11" t="s">
        <v>165</v>
      </c>
      <c r="C138" s="12" t="s">
        <v>166</v>
      </c>
      <c r="D138" s="26">
        <v>6930000</v>
      </c>
      <c r="E138" s="10"/>
      <c r="F138" s="10"/>
      <c r="G138" s="10"/>
      <c r="H138" s="13"/>
      <c r="I138" s="13"/>
      <c r="J138" s="13"/>
      <c r="K138" s="13"/>
      <c r="L138" s="6">
        <f t="shared" si="14"/>
        <v>0</v>
      </c>
      <c r="M138" s="26"/>
      <c r="N138" s="28">
        <v>6211000</v>
      </c>
      <c r="O138" s="28">
        <v>6156865</v>
      </c>
      <c r="P138" s="28" t="e">
        <f t="shared" si="11"/>
        <v>#DIV/0!</v>
      </c>
      <c r="Q138" s="28">
        <f t="shared" si="12"/>
        <v>99.12840122363549</v>
      </c>
      <c r="R138" s="43">
        <v>8530000</v>
      </c>
      <c r="S138" s="44"/>
      <c r="T138" s="42">
        <f t="shared" si="13"/>
        <v>8530000</v>
      </c>
    </row>
    <row r="139" spans="2:20" ht="11.25">
      <c r="B139" s="11" t="s">
        <v>167</v>
      </c>
      <c r="C139" s="12" t="s">
        <v>168</v>
      </c>
      <c r="D139" s="26">
        <v>8694000</v>
      </c>
      <c r="E139" s="10"/>
      <c r="F139" s="10">
        <v>86505</v>
      </c>
      <c r="G139" s="10"/>
      <c r="H139" s="13">
        <v>-578</v>
      </c>
      <c r="I139" s="13"/>
      <c r="J139" s="13"/>
      <c r="K139" s="13">
        <v>2006</v>
      </c>
      <c r="L139" s="6">
        <f t="shared" si="14"/>
        <v>87933</v>
      </c>
      <c r="M139" s="26">
        <v>87930</v>
      </c>
      <c r="N139" s="28">
        <v>7475900</v>
      </c>
      <c r="O139" s="28">
        <v>5565857.25</v>
      </c>
      <c r="P139" s="28">
        <f t="shared" si="11"/>
        <v>6329.872910269532</v>
      </c>
      <c r="Q139" s="28">
        <f t="shared" si="12"/>
        <v>74.4506648029</v>
      </c>
      <c r="R139" s="43">
        <v>10770070</v>
      </c>
      <c r="S139" s="44"/>
      <c r="T139" s="42">
        <f t="shared" si="13"/>
        <v>10770070</v>
      </c>
    </row>
    <row r="140" spans="2:20" ht="11.25">
      <c r="B140" s="11" t="s">
        <v>193</v>
      </c>
      <c r="C140" s="12" t="s">
        <v>248</v>
      </c>
      <c r="D140" s="26">
        <v>5645000</v>
      </c>
      <c r="E140" s="10"/>
      <c r="F140" s="10"/>
      <c r="G140" s="10"/>
      <c r="H140" s="13"/>
      <c r="I140" s="13"/>
      <c r="J140" s="13"/>
      <c r="K140" s="13"/>
      <c r="L140" s="6">
        <f t="shared" si="14"/>
        <v>0</v>
      </c>
      <c r="M140" s="26"/>
      <c r="N140" s="28">
        <v>4845000</v>
      </c>
      <c r="O140" s="28">
        <v>1894527.54</v>
      </c>
      <c r="P140" s="28" t="e">
        <f t="shared" si="11"/>
        <v>#DIV/0!</v>
      </c>
      <c r="Q140" s="28">
        <f t="shared" si="12"/>
        <v>39.102735603715175</v>
      </c>
      <c r="R140" s="43">
        <v>4945000</v>
      </c>
      <c r="S140" s="44"/>
      <c r="T140" s="42">
        <f t="shared" si="13"/>
        <v>4945000</v>
      </c>
    </row>
    <row r="141" spans="2:20" ht="11.25">
      <c r="B141" s="11" t="s">
        <v>223</v>
      </c>
      <c r="C141" s="12" t="s">
        <v>249</v>
      </c>
      <c r="D141" s="26">
        <v>5335000</v>
      </c>
      <c r="E141" s="10"/>
      <c r="F141" s="10">
        <v>18568</v>
      </c>
      <c r="G141" s="10"/>
      <c r="H141" s="13"/>
      <c r="I141" s="13"/>
      <c r="J141" s="13"/>
      <c r="K141" s="13"/>
      <c r="L141" s="6">
        <f t="shared" si="14"/>
        <v>18568</v>
      </c>
      <c r="M141" s="26">
        <v>18570</v>
      </c>
      <c r="N141" s="28">
        <v>4553570</v>
      </c>
      <c r="O141" s="28">
        <v>666465.88</v>
      </c>
      <c r="P141" s="28">
        <f t="shared" si="11"/>
        <v>3588.9385029617665</v>
      </c>
      <c r="Q141" s="28">
        <f t="shared" si="12"/>
        <v>14.63611803486056</v>
      </c>
      <c r="R141" s="43">
        <v>5360520</v>
      </c>
      <c r="S141" s="44"/>
      <c r="T141" s="42">
        <f t="shared" si="13"/>
        <v>5360520</v>
      </c>
    </row>
    <row r="142" spans="2:20" ht="11.25">
      <c r="B142" s="11" t="s">
        <v>299</v>
      </c>
      <c r="C142" s="12" t="s">
        <v>300</v>
      </c>
      <c r="D142" s="26">
        <v>0</v>
      </c>
      <c r="E142" s="10"/>
      <c r="F142" s="10"/>
      <c r="G142" s="10"/>
      <c r="H142" s="13"/>
      <c r="I142" s="13"/>
      <c r="J142" s="13"/>
      <c r="K142" s="13"/>
      <c r="L142" s="6">
        <f t="shared" si="14"/>
        <v>0</v>
      </c>
      <c r="M142" s="26"/>
      <c r="N142" s="28">
        <v>0</v>
      </c>
      <c r="O142" s="28">
        <v>-75981</v>
      </c>
      <c r="P142" s="28" t="e">
        <f t="shared" si="11"/>
        <v>#DIV/0!</v>
      </c>
      <c r="Q142" s="28" t="e">
        <f t="shared" si="12"/>
        <v>#DIV/0!</v>
      </c>
      <c r="R142" s="43">
        <v>0</v>
      </c>
      <c r="S142" s="44"/>
      <c r="T142" s="42">
        <f t="shared" si="13"/>
        <v>0</v>
      </c>
    </row>
    <row r="143" spans="2:22" ht="11.25">
      <c r="B143" s="11"/>
      <c r="C143" s="12"/>
      <c r="D143" s="26"/>
      <c r="E143" s="10"/>
      <c r="F143" s="10"/>
      <c r="G143" s="10"/>
      <c r="H143" s="13"/>
      <c r="I143" s="13"/>
      <c r="J143" s="13"/>
      <c r="K143" s="13"/>
      <c r="L143" s="6">
        <f t="shared" si="14"/>
        <v>0</v>
      </c>
      <c r="M143" s="26"/>
      <c r="N143" s="28"/>
      <c r="O143" s="28"/>
      <c r="P143" s="28"/>
      <c r="Q143" s="28"/>
      <c r="R143" s="43"/>
      <c r="S143" s="44"/>
      <c r="T143" s="42">
        <f t="shared" si="13"/>
        <v>0</v>
      </c>
      <c r="V143" s="2">
        <v>1449000</v>
      </c>
    </row>
    <row r="144" spans="2:22" s="7" customFormat="1" ht="11.25">
      <c r="B144" s="14" t="s">
        <v>250</v>
      </c>
      <c r="C144" s="15" t="s">
        <v>251</v>
      </c>
      <c r="D144" s="29">
        <f>SUM(D145:D148)</f>
        <v>1448000</v>
      </c>
      <c r="E144" s="6">
        <f aca="true" t="shared" si="17" ref="E144:K144">SUM(E145:E148)</f>
        <v>0</v>
      </c>
      <c r="F144" s="6">
        <f t="shared" si="17"/>
        <v>0</v>
      </c>
      <c r="G144" s="6">
        <f t="shared" si="17"/>
        <v>0</v>
      </c>
      <c r="H144" s="6">
        <f t="shared" si="17"/>
        <v>0</v>
      </c>
      <c r="I144" s="6">
        <f t="shared" si="17"/>
        <v>0</v>
      </c>
      <c r="J144" s="6">
        <f t="shared" si="17"/>
        <v>0</v>
      </c>
      <c r="K144" s="6">
        <f t="shared" si="17"/>
        <v>0</v>
      </c>
      <c r="L144" s="6">
        <f t="shared" si="14"/>
        <v>0</v>
      </c>
      <c r="M144" s="29">
        <f>SUM(M145:M148)</f>
        <v>1697170</v>
      </c>
      <c r="N144" s="30">
        <f>SUM(N145:N148)</f>
        <v>1321000</v>
      </c>
      <c r="O144" s="30">
        <f>SUM(O145:O148)</f>
        <v>1026122.24</v>
      </c>
      <c r="P144" s="28">
        <f t="shared" si="11"/>
        <v>60.46078118279253</v>
      </c>
      <c r="Q144" s="28">
        <f t="shared" si="12"/>
        <v>77.6776866010598</v>
      </c>
      <c r="R144" s="41">
        <f>SUM(R145:R148)</f>
        <v>2224740</v>
      </c>
      <c r="S144" s="41">
        <f>SUM(S145:S148)</f>
        <v>0</v>
      </c>
      <c r="T144" s="42">
        <f t="shared" si="13"/>
        <v>2224740</v>
      </c>
      <c r="V144" s="32">
        <f>V143+T138+T145+T157+T162+T176+T182+T190+T171</f>
        <v>99741000</v>
      </c>
    </row>
    <row r="145" spans="2:20" ht="11.25">
      <c r="B145" s="11" t="s">
        <v>165</v>
      </c>
      <c r="C145" s="12" t="s">
        <v>166</v>
      </c>
      <c r="D145" s="26">
        <v>542000</v>
      </c>
      <c r="E145" s="10"/>
      <c r="F145" s="10"/>
      <c r="G145" s="10"/>
      <c r="H145" s="13"/>
      <c r="I145" s="13"/>
      <c r="J145" s="13"/>
      <c r="K145" s="13"/>
      <c r="L145" s="6">
        <f t="shared" si="14"/>
        <v>0</v>
      </c>
      <c r="M145" s="26"/>
      <c r="N145" s="28">
        <v>461000</v>
      </c>
      <c r="O145" s="28">
        <v>391828</v>
      </c>
      <c r="P145" s="28" t="e">
        <f t="shared" si="11"/>
        <v>#DIV/0!</v>
      </c>
      <c r="Q145" s="28">
        <f t="shared" si="12"/>
        <v>84.99522776572668</v>
      </c>
      <c r="R145" s="43">
        <v>840000</v>
      </c>
      <c r="S145" s="44">
        <v>-170000</v>
      </c>
      <c r="T145" s="42">
        <f t="shared" si="13"/>
        <v>670000</v>
      </c>
    </row>
    <row r="146" spans="2:20" ht="11.25">
      <c r="B146" s="11" t="s">
        <v>167</v>
      </c>
      <c r="C146" s="12" t="s">
        <v>168</v>
      </c>
      <c r="D146" s="26">
        <v>796000</v>
      </c>
      <c r="E146" s="10"/>
      <c r="F146" s="10"/>
      <c r="G146" s="10"/>
      <c r="H146" s="13"/>
      <c r="I146" s="13"/>
      <c r="J146" s="13"/>
      <c r="K146" s="13"/>
      <c r="L146" s="6">
        <f t="shared" si="14"/>
        <v>0</v>
      </c>
      <c r="M146" s="26"/>
      <c r="N146" s="28">
        <v>775000</v>
      </c>
      <c r="O146" s="28">
        <v>634294.24</v>
      </c>
      <c r="P146" s="28" t="e">
        <f t="shared" si="11"/>
        <v>#DIV/0!</v>
      </c>
      <c r="Q146" s="28">
        <f t="shared" si="12"/>
        <v>81.84441806451612</v>
      </c>
      <c r="R146" s="43">
        <v>1049570</v>
      </c>
      <c r="S146" s="44">
        <v>170000</v>
      </c>
      <c r="T146" s="42">
        <f t="shared" si="13"/>
        <v>1219570</v>
      </c>
    </row>
    <row r="147" spans="2:20" s="36" customFormat="1" ht="11.25">
      <c r="B147" s="51" t="s">
        <v>177</v>
      </c>
      <c r="C147" s="52" t="s">
        <v>178</v>
      </c>
      <c r="D147" s="53">
        <v>10000</v>
      </c>
      <c r="E147" s="27"/>
      <c r="F147" s="27"/>
      <c r="G147" s="27"/>
      <c r="H147" s="48"/>
      <c r="I147" s="48"/>
      <c r="J147" s="48"/>
      <c r="K147" s="48"/>
      <c r="L147" s="27">
        <f t="shared" si="14"/>
        <v>0</v>
      </c>
      <c r="M147" s="53">
        <v>1697170</v>
      </c>
      <c r="N147" s="45">
        <v>0</v>
      </c>
      <c r="O147" s="45"/>
      <c r="P147" s="45">
        <f t="shared" si="11"/>
        <v>0</v>
      </c>
      <c r="Q147" s="45" t="e">
        <f t="shared" si="12"/>
        <v>#DIV/0!</v>
      </c>
      <c r="R147" s="43">
        <v>235170</v>
      </c>
      <c r="S147" s="44"/>
      <c r="T147" s="45">
        <f t="shared" si="13"/>
        <v>235170</v>
      </c>
    </row>
    <row r="148" spans="2:20" ht="11.25">
      <c r="B148" s="11" t="s">
        <v>223</v>
      </c>
      <c r="C148" s="12" t="s">
        <v>249</v>
      </c>
      <c r="D148" s="26">
        <v>100000</v>
      </c>
      <c r="E148" s="10"/>
      <c r="F148" s="10"/>
      <c r="G148" s="10"/>
      <c r="H148" s="13"/>
      <c r="I148" s="13"/>
      <c r="J148" s="13"/>
      <c r="K148" s="13"/>
      <c r="L148" s="6">
        <f t="shared" si="14"/>
        <v>0</v>
      </c>
      <c r="M148" s="26"/>
      <c r="N148" s="28">
        <v>85000</v>
      </c>
      <c r="O148" s="28"/>
      <c r="P148" s="28" t="e">
        <f t="shared" si="11"/>
        <v>#DIV/0!</v>
      </c>
      <c r="Q148" s="28">
        <f t="shared" si="12"/>
        <v>0</v>
      </c>
      <c r="R148" s="43">
        <v>100000</v>
      </c>
      <c r="S148" s="44"/>
      <c r="T148" s="42">
        <f t="shared" si="13"/>
        <v>100000</v>
      </c>
    </row>
    <row r="149" spans="2:20" ht="11.25">
      <c r="B149" s="11"/>
      <c r="C149" s="12"/>
      <c r="D149" s="26"/>
      <c r="E149" s="10"/>
      <c r="F149" s="10"/>
      <c r="G149" s="10"/>
      <c r="H149" s="13"/>
      <c r="I149" s="13"/>
      <c r="J149" s="13"/>
      <c r="K149" s="13"/>
      <c r="L149" s="6">
        <f t="shared" si="14"/>
        <v>0</v>
      </c>
      <c r="M149" s="26"/>
      <c r="N149" s="28"/>
      <c r="O149" s="28"/>
      <c r="P149" s="28"/>
      <c r="Q149" s="28"/>
      <c r="R149" s="43"/>
      <c r="S149" s="44"/>
      <c r="T149" s="42">
        <f t="shared" si="13"/>
        <v>0</v>
      </c>
    </row>
    <row r="150" spans="2:20" s="7" customFormat="1" ht="11.25">
      <c r="B150" s="14" t="s">
        <v>252</v>
      </c>
      <c r="C150" s="15" t="s">
        <v>253</v>
      </c>
      <c r="D150" s="29">
        <v>8000000</v>
      </c>
      <c r="E150" s="6"/>
      <c r="F150" s="6"/>
      <c r="G150" s="6"/>
      <c r="H150" s="16"/>
      <c r="I150" s="16"/>
      <c r="J150" s="16"/>
      <c r="K150" s="16"/>
      <c r="L150" s="6">
        <f t="shared" si="14"/>
        <v>0</v>
      </c>
      <c r="M150" s="6">
        <f t="shared" si="14"/>
        <v>0</v>
      </c>
      <c r="N150" s="30">
        <v>6300000</v>
      </c>
      <c r="O150" s="30">
        <f>SUM(O151:O151)</f>
        <v>5400803.77</v>
      </c>
      <c r="P150" s="28" t="e">
        <f t="shared" si="11"/>
        <v>#DIV/0!</v>
      </c>
      <c r="Q150" s="28">
        <f t="shared" si="12"/>
        <v>85.72704396825395</v>
      </c>
      <c r="R150" s="41">
        <f>R151</f>
        <v>8850000</v>
      </c>
      <c r="S150" s="54">
        <f>S151</f>
        <v>0</v>
      </c>
      <c r="T150" s="42">
        <f t="shared" si="13"/>
        <v>8850000</v>
      </c>
    </row>
    <row r="151" spans="2:20" ht="11.25">
      <c r="B151" s="11" t="s">
        <v>169</v>
      </c>
      <c r="C151" s="12" t="s">
        <v>170</v>
      </c>
      <c r="D151" s="26">
        <v>8000000</v>
      </c>
      <c r="E151" s="10"/>
      <c r="F151" s="10"/>
      <c r="G151" s="10"/>
      <c r="H151" s="13"/>
      <c r="I151" s="13"/>
      <c r="J151" s="13"/>
      <c r="K151" s="13"/>
      <c r="L151" s="6">
        <f aca="true" t="shared" si="18" ref="L151:L212">E151+F151+G151+H151+J151+K151</f>
        <v>0</v>
      </c>
      <c r="M151" s="26"/>
      <c r="N151" s="28">
        <v>6300000</v>
      </c>
      <c r="O151" s="28">
        <v>5400803.77</v>
      </c>
      <c r="P151" s="28" t="e">
        <f t="shared" si="11"/>
        <v>#DIV/0!</v>
      </c>
      <c r="Q151" s="28">
        <f t="shared" si="12"/>
        <v>85.72704396825395</v>
      </c>
      <c r="R151" s="43">
        <v>8850000</v>
      </c>
      <c r="S151" s="55"/>
      <c r="T151" s="42">
        <f t="shared" si="13"/>
        <v>8850000</v>
      </c>
    </row>
    <row r="152" spans="2:20" ht="11.25">
      <c r="B152" s="11"/>
      <c r="C152" s="12"/>
      <c r="D152" s="26"/>
      <c r="E152" s="10"/>
      <c r="F152" s="10"/>
      <c r="G152" s="10"/>
      <c r="H152" s="13"/>
      <c r="I152" s="13"/>
      <c r="J152" s="13"/>
      <c r="K152" s="13"/>
      <c r="L152" s="6">
        <f t="shared" si="18"/>
        <v>0</v>
      </c>
      <c r="M152" s="26"/>
      <c r="N152" s="28"/>
      <c r="O152" s="28"/>
      <c r="P152" s="28"/>
      <c r="Q152" s="28"/>
      <c r="R152" s="43"/>
      <c r="S152" s="55"/>
      <c r="T152" s="42">
        <f t="shared" si="13"/>
        <v>0</v>
      </c>
    </row>
    <row r="153" spans="2:20" ht="11.25">
      <c r="B153" s="14" t="s">
        <v>301</v>
      </c>
      <c r="C153" s="15" t="s">
        <v>302</v>
      </c>
      <c r="D153" s="29">
        <f>D154</f>
        <v>26000</v>
      </c>
      <c r="E153" s="6"/>
      <c r="F153" s="6"/>
      <c r="G153" s="6"/>
      <c r="H153" s="16"/>
      <c r="I153" s="16"/>
      <c r="J153" s="16"/>
      <c r="K153" s="16"/>
      <c r="L153" s="6">
        <f t="shared" si="18"/>
        <v>0</v>
      </c>
      <c r="M153" s="29">
        <f>M154</f>
        <v>0</v>
      </c>
      <c r="N153" s="30">
        <f>N154</f>
        <v>21000</v>
      </c>
      <c r="O153" s="30">
        <f>SUM(O154:O154)</f>
        <v>0</v>
      </c>
      <c r="P153" s="28" t="e">
        <f>O153/M153*100</f>
        <v>#DIV/0!</v>
      </c>
      <c r="Q153" s="28">
        <f>O153/N153*100</f>
        <v>0</v>
      </c>
      <c r="R153" s="41">
        <f>R154</f>
        <v>26000</v>
      </c>
      <c r="S153" s="54">
        <f>S154</f>
        <v>0</v>
      </c>
      <c r="T153" s="42">
        <f t="shared" si="13"/>
        <v>26000</v>
      </c>
    </row>
    <row r="154" spans="2:20" ht="11.25">
      <c r="B154" s="11" t="s">
        <v>181</v>
      </c>
      <c r="C154" s="12" t="s">
        <v>182</v>
      </c>
      <c r="D154" s="26">
        <v>26000</v>
      </c>
      <c r="E154" s="10"/>
      <c r="F154" s="10"/>
      <c r="G154" s="10"/>
      <c r="H154" s="13"/>
      <c r="I154" s="13"/>
      <c r="J154" s="13"/>
      <c r="K154" s="13"/>
      <c r="L154" s="6">
        <f t="shared" si="18"/>
        <v>0</v>
      </c>
      <c r="M154" s="26"/>
      <c r="N154" s="28">
        <v>21000</v>
      </c>
      <c r="O154" s="28"/>
      <c r="P154" s="28" t="e">
        <f>O154/M154*100</f>
        <v>#DIV/0!</v>
      </c>
      <c r="Q154" s="28">
        <f>O154/N154*100</f>
        <v>0</v>
      </c>
      <c r="R154" s="43">
        <v>26000</v>
      </c>
      <c r="S154" s="55"/>
      <c r="T154" s="42">
        <f t="shared" si="13"/>
        <v>26000</v>
      </c>
    </row>
    <row r="155" spans="2:20" ht="11.25">
      <c r="B155" s="11"/>
      <c r="C155" s="12"/>
      <c r="D155" s="26"/>
      <c r="E155" s="10"/>
      <c r="F155" s="10"/>
      <c r="G155" s="10"/>
      <c r="H155" s="13"/>
      <c r="I155" s="13"/>
      <c r="J155" s="13"/>
      <c r="K155" s="13"/>
      <c r="L155" s="6">
        <f t="shared" si="18"/>
        <v>0</v>
      </c>
      <c r="M155" s="26"/>
      <c r="N155" s="28"/>
      <c r="O155" s="28"/>
      <c r="P155" s="28"/>
      <c r="Q155" s="28"/>
      <c r="R155" s="43"/>
      <c r="S155" s="55"/>
      <c r="T155" s="42">
        <f t="shared" si="13"/>
        <v>0</v>
      </c>
    </row>
    <row r="156" spans="2:20" s="7" customFormat="1" ht="11.25">
      <c r="B156" s="14" t="s">
        <v>254</v>
      </c>
      <c r="C156" s="15" t="s">
        <v>255</v>
      </c>
      <c r="D156" s="29">
        <f>SUM(D157:D159)</f>
        <v>5711000</v>
      </c>
      <c r="E156" s="6"/>
      <c r="F156" s="6"/>
      <c r="G156" s="6"/>
      <c r="H156" s="16"/>
      <c r="I156" s="16"/>
      <c r="J156" s="16"/>
      <c r="K156" s="16"/>
      <c r="L156" s="6">
        <f t="shared" si="18"/>
        <v>0</v>
      </c>
      <c r="M156" s="29">
        <f>SUM(M157:M159)</f>
        <v>0</v>
      </c>
      <c r="N156" s="30">
        <f>SUM(N157:N159)</f>
        <v>4852000</v>
      </c>
      <c r="O156" s="30">
        <f>SUM(O157:O159)</f>
        <v>4188793.92</v>
      </c>
      <c r="P156" s="28" t="e">
        <f t="shared" si="11"/>
        <v>#DIV/0!</v>
      </c>
      <c r="Q156" s="28">
        <f t="shared" si="12"/>
        <v>86.33128441879637</v>
      </c>
      <c r="R156" s="41">
        <f>SUM(R157:R159)</f>
        <v>6707080</v>
      </c>
      <c r="S156" s="54">
        <f>SUM(S157:S159)</f>
        <v>0</v>
      </c>
      <c r="T156" s="42">
        <f t="shared" si="13"/>
        <v>6707080</v>
      </c>
    </row>
    <row r="157" spans="2:20" ht="11.25">
      <c r="B157" s="11" t="s">
        <v>165</v>
      </c>
      <c r="C157" s="12" t="s">
        <v>166</v>
      </c>
      <c r="D157" s="26">
        <v>4003000</v>
      </c>
      <c r="E157" s="10"/>
      <c r="F157" s="10"/>
      <c r="G157" s="10"/>
      <c r="H157" s="13"/>
      <c r="I157" s="13"/>
      <c r="J157" s="13"/>
      <c r="K157" s="13"/>
      <c r="L157" s="6">
        <f t="shared" si="18"/>
        <v>0</v>
      </c>
      <c r="M157" s="26"/>
      <c r="N157" s="28">
        <v>3403000</v>
      </c>
      <c r="O157" s="28">
        <v>3384369</v>
      </c>
      <c r="P157" s="28" t="e">
        <f t="shared" si="11"/>
        <v>#DIV/0!</v>
      </c>
      <c r="Q157" s="28">
        <f t="shared" si="12"/>
        <v>99.45251248898032</v>
      </c>
      <c r="R157" s="43">
        <v>4420000</v>
      </c>
      <c r="S157" s="44"/>
      <c r="T157" s="42">
        <f t="shared" si="13"/>
        <v>4420000</v>
      </c>
    </row>
    <row r="158" spans="2:20" ht="11.25">
      <c r="B158" s="11" t="s">
        <v>167</v>
      </c>
      <c r="C158" s="12" t="s">
        <v>168</v>
      </c>
      <c r="D158" s="26">
        <v>890000</v>
      </c>
      <c r="E158" s="10"/>
      <c r="F158" s="10"/>
      <c r="G158" s="10"/>
      <c r="H158" s="13"/>
      <c r="I158" s="13"/>
      <c r="J158" s="13"/>
      <c r="K158" s="13"/>
      <c r="L158" s="6">
        <f t="shared" si="18"/>
        <v>0</v>
      </c>
      <c r="M158" s="26"/>
      <c r="N158" s="28">
        <v>755000</v>
      </c>
      <c r="O158" s="28">
        <v>701011.71</v>
      </c>
      <c r="P158" s="28" t="e">
        <f t="shared" si="11"/>
        <v>#DIV/0!</v>
      </c>
      <c r="Q158" s="28">
        <f t="shared" si="12"/>
        <v>92.84923311258278</v>
      </c>
      <c r="R158" s="43">
        <v>1469080</v>
      </c>
      <c r="S158" s="44"/>
      <c r="T158" s="42">
        <f t="shared" si="13"/>
        <v>1469080</v>
      </c>
    </row>
    <row r="159" spans="2:20" ht="11.25">
      <c r="B159" s="11" t="s">
        <v>223</v>
      </c>
      <c r="C159" s="12" t="s">
        <v>249</v>
      </c>
      <c r="D159" s="26">
        <v>818000</v>
      </c>
      <c r="E159" s="10"/>
      <c r="F159" s="10"/>
      <c r="G159" s="10"/>
      <c r="H159" s="13"/>
      <c r="I159" s="13"/>
      <c r="J159" s="13"/>
      <c r="K159" s="13"/>
      <c r="L159" s="6">
        <f t="shared" si="18"/>
        <v>0</v>
      </c>
      <c r="M159" s="26"/>
      <c r="N159" s="28">
        <v>694000</v>
      </c>
      <c r="O159" s="28">
        <v>103413.21</v>
      </c>
      <c r="P159" s="28" t="e">
        <f t="shared" si="11"/>
        <v>#DIV/0!</v>
      </c>
      <c r="Q159" s="28">
        <f t="shared" si="12"/>
        <v>14.901038904899137</v>
      </c>
      <c r="R159" s="43">
        <v>818000</v>
      </c>
      <c r="S159" s="44"/>
      <c r="T159" s="42">
        <f t="shared" si="13"/>
        <v>818000</v>
      </c>
    </row>
    <row r="160" spans="2:20" ht="11.25">
      <c r="B160" s="11"/>
      <c r="C160" s="12"/>
      <c r="D160" s="26"/>
      <c r="E160" s="10"/>
      <c r="F160" s="10"/>
      <c r="G160" s="10"/>
      <c r="H160" s="13"/>
      <c r="I160" s="13"/>
      <c r="J160" s="13"/>
      <c r="K160" s="13"/>
      <c r="L160" s="6">
        <f t="shared" si="18"/>
        <v>0</v>
      </c>
      <c r="M160" s="26"/>
      <c r="N160" s="28"/>
      <c r="O160" s="28"/>
      <c r="P160" s="28"/>
      <c r="Q160" s="28"/>
      <c r="R160" s="43"/>
      <c r="S160" s="44"/>
      <c r="T160" s="42">
        <f t="shared" si="13"/>
        <v>0</v>
      </c>
    </row>
    <row r="161" spans="2:20" s="7" customFormat="1" ht="11.25">
      <c r="B161" s="14" t="s">
        <v>256</v>
      </c>
      <c r="C161" s="15" t="s">
        <v>257</v>
      </c>
      <c r="D161" s="29">
        <f>SUM(D162:D168)</f>
        <v>90583000</v>
      </c>
      <c r="E161" s="6">
        <f aca="true" t="shared" si="19" ref="E161:K161">SUM(E162:E168)</f>
        <v>1100000</v>
      </c>
      <c r="F161" s="6">
        <f t="shared" si="19"/>
        <v>0</v>
      </c>
      <c r="G161" s="6">
        <f t="shared" si="19"/>
        <v>0</v>
      </c>
      <c r="H161" s="6">
        <f t="shared" si="19"/>
        <v>0</v>
      </c>
      <c r="I161" s="6">
        <f t="shared" si="19"/>
        <v>0</v>
      </c>
      <c r="J161" s="6">
        <f t="shared" si="19"/>
        <v>0</v>
      </c>
      <c r="K161" s="6">
        <f t="shared" si="19"/>
        <v>335974</v>
      </c>
      <c r="L161" s="6">
        <f t="shared" si="18"/>
        <v>1435974</v>
      </c>
      <c r="M161" s="29">
        <f>SUM(M162:M168)</f>
        <v>2435970</v>
      </c>
      <c r="N161" s="30">
        <f>SUM(N162:N168)</f>
        <v>72720000</v>
      </c>
      <c r="O161" s="30">
        <f>SUM(O162:O168)</f>
        <v>63061098.199999996</v>
      </c>
      <c r="P161" s="28">
        <f t="shared" si="11"/>
        <v>2588.7469139603527</v>
      </c>
      <c r="Q161" s="28">
        <f t="shared" si="12"/>
        <v>86.71768179317931</v>
      </c>
      <c r="R161" s="41">
        <f>SUM(R162:R168)</f>
        <v>96579510</v>
      </c>
      <c r="S161" s="41">
        <f>SUM(S162:S168)</f>
        <v>511000</v>
      </c>
      <c r="T161" s="42">
        <f t="shared" si="13"/>
        <v>97090510</v>
      </c>
    </row>
    <row r="162" spans="2:20" ht="11.25">
      <c r="B162" s="11" t="s">
        <v>165</v>
      </c>
      <c r="C162" s="12" t="s">
        <v>166</v>
      </c>
      <c r="D162" s="26">
        <v>68203000</v>
      </c>
      <c r="E162" s="10"/>
      <c r="F162" s="10"/>
      <c r="G162" s="10"/>
      <c r="H162" s="13"/>
      <c r="I162" s="13"/>
      <c r="J162" s="13"/>
      <c r="K162" s="13"/>
      <c r="L162" s="6">
        <f t="shared" si="18"/>
        <v>0</v>
      </c>
      <c r="M162" s="26"/>
      <c r="N162" s="28">
        <v>52652000</v>
      </c>
      <c r="O162" s="28">
        <v>52130064.04</v>
      </c>
      <c r="P162" s="28" t="e">
        <f t="shared" si="11"/>
        <v>#DIV/0!</v>
      </c>
      <c r="Q162" s="28">
        <f t="shared" si="12"/>
        <v>99.0087062979564</v>
      </c>
      <c r="R162" s="43">
        <v>70931000</v>
      </c>
      <c r="S162" s="44">
        <v>511000</v>
      </c>
      <c r="T162" s="42">
        <f t="shared" si="13"/>
        <v>71442000</v>
      </c>
    </row>
    <row r="163" spans="2:20" ht="11.25">
      <c r="B163" s="11" t="s">
        <v>167</v>
      </c>
      <c r="C163" s="12" t="s">
        <v>168</v>
      </c>
      <c r="D163" s="26">
        <v>13461000</v>
      </c>
      <c r="E163" s="10">
        <v>1100000</v>
      </c>
      <c r="F163" s="10"/>
      <c r="G163" s="10"/>
      <c r="H163" s="13"/>
      <c r="I163" s="13"/>
      <c r="J163" s="13"/>
      <c r="K163" s="13">
        <v>335974</v>
      </c>
      <c r="L163" s="6">
        <f t="shared" si="18"/>
        <v>1435974</v>
      </c>
      <c r="M163" s="26">
        <v>1435970</v>
      </c>
      <c r="N163" s="28">
        <v>11488000</v>
      </c>
      <c r="O163" s="28">
        <v>10624236.46</v>
      </c>
      <c r="P163" s="28">
        <f t="shared" si="11"/>
        <v>739.8647924399535</v>
      </c>
      <c r="Q163" s="28">
        <f t="shared" si="12"/>
        <v>92.48116695682452</v>
      </c>
      <c r="R163" s="43">
        <v>16529510</v>
      </c>
      <c r="S163" s="44"/>
      <c r="T163" s="42">
        <f t="shared" si="13"/>
        <v>16529510</v>
      </c>
    </row>
    <row r="164" spans="2:20" ht="11.25">
      <c r="B164" s="11" t="s">
        <v>193</v>
      </c>
      <c r="C164" s="12" t="s">
        <v>248</v>
      </c>
      <c r="D164" s="26">
        <v>1837000</v>
      </c>
      <c r="E164" s="10"/>
      <c r="F164" s="10"/>
      <c r="G164" s="10"/>
      <c r="H164" s="13"/>
      <c r="I164" s="13"/>
      <c r="J164" s="13"/>
      <c r="K164" s="13"/>
      <c r="L164" s="6">
        <f t="shared" si="18"/>
        <v>0</v>
      </c>
      <c r="M164" s="26"/>
      <c r="N164" s="28">
        <v>1596000</v>
      </c>
      <c r="O164" s="28">
        <v>112858.19</v>
      </c>
      <c r="P164" s="28" t="e">
        <f t="shared" si="11"/>
        <v>#DIV/0!</v>
      </c>
      <c r="Q164" s="28">
        <f t="shared" si="12"/>
        <v>7.071315162907268</v>
      </c>
      <c r="R164" s="43">
        <v>1837000</v>
      </c>
      <c r="S164" s="44"/>
      <c r="T164" s="42">
        <f t="shared" si="13"/>
        <v>1837000</v>
      </c>
    </row>
    <row r="165" spans="2:20" ht="11.25">
      <c r="B165" s="11" t="s">
        <v>205</v>
      </c>
      <c r="C165" s="12" t="s">
        <v>258</v>
      </c>
      <c r="D165" s="26">
        <v>300000</v>
      </c>
      <c r="E165" s="10"/>
      <c r="F165" s="10"/>
      <c r="G165" s="10"/>
      <c r="H165" s="13"/>
      <c r="I165" s="13"/>
      <c r="J165" s="13"/>
      <c r="K165" s="13"/>
      <c r="L165" s="6">
        <f t="shared" si="18"/>
        <v>0</v>
      </c>
      <c r="M165" s="26"/>
      <c r="N165" s="28">
        <v>255000</v>
      </c>
      <c r="O165" s="28">
        <v>46581</v>
      </c>
      <c r="P165" s="28" t="e">
        <f t="shared" si="11"/>
        <v>#DIV/0!</v>
      </c>
      <c r="Q165" s="28">
        <f t="shared" si="12"/>
        <v>18.26705882352941</v>
      </c>
      <c r="R165" s="43">
        <v>200000</v>
      </c>
      <c r="S165" s="44"/>
      <c r="T165" s="42">
        <f t="shared" si="13"/>
        <v>200000</v>
      </c>
    </row>
    <row r="166" spans="2:20" ht="11.25">
      <c r="B166" s="11" t="s">
        <v>213</v>
      </c>
      <c r="C166" s="12" t="s">
        <v>313</v>
      </c>
      <c r="D166" s="26">
        <v>350000</v>
      </c>
      <c r="E166" s="10"/>
      <c r="F166" s="10"/>
      <c r="G166" s="10"/>
      <c r="H166" s="13"/>
      <c r="I166" s="13"/>
      <c r="J166" s="13"/>
      <c r="K166" s="13"/>
      <c r="L166" s="6">
        <f t="shared" si="18"/>
        <v>0</v>
      </c>
      <c r="M166" s="26">
        <v>1000000</v>
      </c>
      <c r="N166" s="28">
        <v>297000</v>
      </c>
      <c r="O166" s="28">
        <v>200778</v>
      </c>
      <c r="P166" s="28">
        <f t="shared" si="11"/>
        <v>20.0778</v>
      </c>
      <c r="Q166" s="28">
        <f t="shared" si="12"/>
        <v>67.6020202020202</v>
      </c>
      <c r="R166" s="43">
        <v>650000</v>
      </c>
      <c r="S166" s="44"/>
      <c r="T166" s="42">
        <f t="shared" si="13"/>
        <v>650000</v>
      </c>
    </row>
    <row r="167" spans="2:20" ht="11.25">
      <c r="B167" s="11" t="s">
        <v>223</v>
      </c>
      <c r="C167" s="12" t="s">
        <v>249</v>
      </c>
      <c r="D167" s="26">
        <v>6432000</v>
      </c>
      <c r="E167" s="10"/>
      <c r="F167" s="10"/>
      <c r="G167" s="10"/>
      <c r="H167" s="13"/>
      <c r="I167" s="13"/>
      <c r="J167" s="13"/>
      <c r="K167" s="13"/>
      <c r="L167" s="6">
        <f t="shared" si="18"/>
        <v>0</v>
      </c>
      <c r="M167" s="26"/>
      <c r="N167" s="28">
        <v>6432000</v>
      </c>
      <c r="O167" s="28">
        <v>73587.51</v>
      </c>
      <c r="P167" s="28" t="e">
        <f t="shared" si="11"/>
        <v>#DIV/0!</v>
      </c>
      <c r="Q167" s="28">
        <f t="shared" si="12"/>
        <v>1.144084421641791</v>
      </c>
      <c r="R167" s="43">
        <v>6432000</v>
      </c>
      <c r="S167" s="44"/>
      <c r="T167" s="42">
        <f t="shared" si="13"/>
        <v>6432000</v>
      </c>
    </row>
    <row r="168" spans="2:20" ht="11.25">
      <c r="B168" s="11" t="s">
        <v>299</v>
      </c>
      <c r="C168" s="12" t="s">
        <v>300</v>
      </c>
      <c r="D168" s="26"/>
      <c r="E168" s="10"/>
      <c r="F168" s="10"/>
      <c r="G168" s="10"/>
      <c r="H168" s="13"/>
      <c r="I168" s="13"/>
      <c r="J168" s="13"/>
      <c r="K168" s="13"/>
      <c r="L168" s="6">
        <f t="shared" si="18"/>
        <v>0</v>
      </c>
      <c r="M168" s="26"/>
      <c r="N168" s="28"/>
      <c r="O168" s="28">
        <v>-127007</v>
      </c>
      <c r="P168" s="28" t="e">
        <f t="shared" si="11"/>
        <v>#DIV/0!</v>
      </c>
      <c r="Q168" s="28" t="e">
        <f t="shared" si="12"/>
        <v>#DIV/0!</v>
      </c>
      <c r="R168" s="43"/>
      <c r="S168" s="44"/>
      <c r="T168" s="42">
        <f t="shared" si="13"/>
        <v>0</v>
      </c>
    </row>
    <row r="169" spans="2:20" ht="11.25">
      <c r="B169" s="11"/>
      <c r="C169" s="12"/>
      <c r="D169" s="26"/>
      <c r="E169" s="10"/>
      <c r="F169" s="10"/>
      <c r="G169" s="10"/>
      <c r="H169" s="13"/>
      <c r="I169" s="13"/>
      <c r="J169" s="13"/>
      <c r="K169" s="13"/>
      <c r="L169" s="6">
        <f t="shared" si="18"/>
        <v>0</v>
      </c>
      <c r="M169" s="26"/>
      <c r="N169" s="28"/>
      <c r="O169" s="28"/>
      <c r="P169" s="28"/>
      <c r="Q169" s="28"/>
      <c r="R169" s="43"/>
      <c r="S169" s="44"/>
      <c r="T169" s="42">
        <f t="shared" si="13"/>
        <v>0</v>
      </c>
    </row>
    <row r="170" spans="2:20" s="7" customFormat="1" ht="11.25">
      <c r="B170" s="14" t="s">
        <v>260</v>
      </c>
      <c r="C170" s="15" t="s">
        <v>261</v>
      </c>
      <c r="D170" s="29">
        <f>SUM(D171:D173)</f>
        <v>2760000</v>
      </c>
      <c r="E170" s="6"/>
      <c r="F170" s="6"/>
      <c r="G170" s="6"/>
      <c r="H170" s="16"/>
      <c r="I170" s="16"/>
      <c r="J170" s="16"/>
      <c r="K170" s="16"/>
      <c r="L170" s="6">
        <f t="shared" si="18"/>
        <v>0</v>
      </c>
      <c r="M170" s="29">
        <f>SUM(M171:M173)</f>
        <v>0</v>
      </c>
      <c r="N170" s="30">
        <f>SUM(N171:N173)</f>
        <v>2345000</v>
      </c>
      <c r="O170" s="30">
        <f>SUM(O171:O173)</f>
        <v>1467713.8</v>
      </c>
      <c r="P170" s="28" t="e">
        <f t="shared" si="11"/>
        <v>#DIV/0!</v>
      </c>
      <c r="Q170" s="28">
        <f t="shared" si="12"/>
        <v>62.58907462686567</v>
      </c>
      <c r="R170" s="41">
        <f>SUM(R171:R173)</f>
        <v>2200000</v>
      </c>
      <c r="S170" s="54">
        <f>SUM(S171:S173)</f>
        <v>0</v>
      </c>
      <c r="T170" s="42">
        <f t="shared" si="13"/>
        <v>2200000</v>
      </c>
    </row>
    <row r="171" spans="2:20" ht="11.25">
      <c r="B171" s="11" t="s">
        <v>165</v>
      </c>
      <c r="C171" s="12" t="s">
        <v>166</v>
      </c>
      <c r="D171" s="26">
        <v>2440000</v>
      </c>
      <c r="E171" s="10"/>
      <c r="F171" s="10"/>
      <c r="G171" s="10"/>
      <c r="H171" s="13"/>
      <c r="I171" s="13"/>
      <c r="J171" s="13"/>
      <c r="K171" s="13"/>
      <c r="L171" s="6">
        <f t="shared" si="18"/>
        <v>0</v>
      </c>
      <c r="M171" s="26"/>
      <c r="N171" s="28">
        <v>2074000</v>
      </c>
      <c r="O171" s="28">
        <v>1465004</v>
      </c>
      <c r="P171" s="28" t="e">
        <f t="shared" si="11"/>
        <v>#DIV/0!</v>
      </c>
      <c r="Q171" s="28">
        <f t="shared" si="12"/>
        <v>70.63664416586307</v>
      </c>
      <c r="R171" s="43">
        <v>1880000</v>
      </c>
      <c r="S171" s="55"/>
      <c r="T171" s="42">
        <f t="shared" si="13"/>
        <v>1880000</v>
      </c>
    </row>
    <row r="172" spans="2:20" ht="11.25">
      <c r="B172" s="11" t="s">
        <v>167</v>
      </c>
      <c r="C172" s="12" t="s">
        <v>168</v>
      </c>
      <c r="D172" s="26">
        <v>305000</v>
      </c>
      <c r="E172" s="10"/>
      <c r="F172" s="10"/>
      <c r="G172" s="10"/>
      <c r="H172" s="13"/>
      <c r="I172" s="13"/>
      <c r="J172" s="13"/>
      <c r="K172" s="13"/>
      <c r="L172" s="6">
        <f t="shared" si="18"/>
        <v>0</v>
      </c>
      <c r="M172" s="26"/>
      <c r="N172" s="28">
        <v>259000</v>
      </c>
      <c r="O172" s="28">
        <v>954.8</v>
      </c>
      <c r="P172" s="28" t="e">
        <f t="shared" si="11"/>
        <v>#DIV/0!</v>
      </c>
      <c r="Q172" s="28">
        <f t="shared" si="12"/>
        <v>0.3686486486486486</v>
      </c>
      <c r="R172" s="43">
        <v>305000</v>
      </c>
      <c r="S172" s="55"/>
      <c r="T172" s="42">
        <f t="shared" si="13"/>
        <v>305000</v>
      </c>
    </row>
    <row r="173" spans="2:20" ht="11.25">
      <c r="B173" s="11" t="s">
        <v>205</v>
      </c>
      <c r="C173" s="12" t="s">
        <v>258</v>
      </c>
      <c r="D173" s="26">
        <v>15000</v>
      </c>
      <c r="E173" s="10"/>
      <c r="F173" s="10"/>
      <c r="G173" s="10"/>
      <c r="H173" s="13"/>
      <c r="I173" s="13"/>
      <c r="J173" s="13"/>
      <c r="K173" s="13"/>
      <c r="L173" s="6">
        <f t="shared" si="18"/>
        <v>0</v>
      </c>
      <c r="M173" s="26"/>
      <c r="N173" s="28">
        <v>12000</v>
      </c>
      <c r="O173" s="28">
        <v>1755</v>
      </c>
      <c r="P173" s="28" t="e">
        <f t="shared" si="11"/>
        <v>#DIV/0!</v>
      </c>
      <c r="Q173" s="28">
        <f t="shared" si="12"/>
        <v>14.625</v>
      </c>
      <c r="R173" s="43">
        <v>15000</v>
      </c>
      <c r="S173" s="55"/>
      <c r="T173" s="42">
        <f t="shared" si="13"/>
        <v>15000</v>
      </c>
    </row>
    <row r="174" spans="2:20" ht="11.25">
      <c r="B174" s="11"/>
      <c r="C174" s="12"/>
      <c r="D174" s="26"/>
      <c r="E174" s="10"/>
      <c r="F174" s="10"/>
      <c r="G174" s="10"/>
      <c r="H174" s="13"/>
      <c r="I174" s="13"/>
      <c r="J174" s="13"/>
      <c r="K174" s="13"/>
      <c r="L174" s="6">
        <f t="shared" si="18"/>
        <v>0</v>
      </c>
      <c r="M174" s="26"/>
      <c r="N174" s="28"/>
      <c r="O174" s="28"/>
      <c r="P174" s="28" t="e">
        <f t="shared" si="11"/>
        <v>#DIV/0!</v>
      </c>
      <c r="Q174" s="28" t="e">
        <f t="shared" si="12"/>
        <v>#DIV/0!</v>
      </c>
      <c r="R174" s="43"/>
      <c r="S174" s="44"/>
      <c r="T174" s="42">
        <f t="shared" si="13"/>
        <v>0</v>
      </c>
    </row>
    <row r="175" spans="2:20" s="7" customFormat="1" ht="11.25">
      <c r="B175" s="14" t="s">
        <v>262</v>
      </c>
      <c r="C175" s="15" t="s">
        <v>263</v>
      </c>
      <c r="D175" s="29">
        <f>SUM(D176:D179)</f>
        <v>38823000</v>
      </c>
      <c r="E175" s="6">
        <f aca="true" t="shared" si="20" ref="E175:K175">SUM(E176:E179)</f>
        <v>0</v>
      </c>
      <c r="F175" s="6">
        <f t="shared" si="20"/>
        <v>103042</v>
      </c>
      <c r="G175" s="6">
        <f t="shared" si="20"/>
        <v>140084</v>
      </c>
      <c r="H175" s="6">
        <f t="shared" si="20"/>
        <v>0</v>
      </c>
      <c r="I175" s="6">
        <f t="shared" si="20"/>
        <v>0</v>
      </c>
      <c r="J175" s="6">
        <f t="shared" si="20"/>
        <v>0</v>
      </c>
      <c r="K175" s="6">
        <f t="shared" si="20"/>
        <v>1390496</v>
      </c>
      <c r="L175" s="6">
        <f t="shared" si="18"/>
        <v>1633622</v>
      </c>
      <c r="M175" s="29">
        <f>SUM(M176:M179)</f>
        <v>1633620</v>
      </c>
      <c r="N175" s="30">
        <f>SUM(N176:N179)</f>
        <v>34679120</v>
      </c>
      <c r="O175" s="30">
        <f>SUM(O176:O179)</f>
        <v>29606826.189999998</v>
      </c>
      <c r="P175" s="28">
        <f t="shared" si="11"/>
        <v>1812.3447429634798</v>
      </c>
      <c r="Q175" s="28">
        <f t="shared" si="12"/>
        <v>85.37363747984377</v>
      </c>
      <c r="R175" s="41">
        <f>SUM(R176:R179)</f>
        <v>42050470</v>
      </c>
      <c r="S175" s="41">
        <f>SUM(S176:S179)</f>
        <v>698000</v>
      </c>
      <c r="T175" s="42">
        <f t="shared" si="13"/>
        <v>42748470</v>
      </c>
    </row>
    <row r="176" spans="2:20" ht="11.25">
      <c r="B176" s="11" t="s">
        <v>165</v>
      </c>
      <c r="C176" s="12" t="s">
        <v>166</v>
      </c>
      <c r="D176" s="26">
        <v>2512000</v>
      </c>
      <c r="E176" s="10"/>
      <c r="F176" s="10"/>
      <c r="G176" s="10"/>
      <c r="H176" s="13"/>
      <c r="I176" s="13"/>
      <c r="J176" s="13"/>
      <c r="K176" s="13"/>
      <c r="L176" s="6">
        <f t="shared" si="18"/>
        <v>0</v>
      </c>
      <c r="M176" s="26"/>
      <c r="N176" s="28">
        <v>2135000</v>
      </c>
      <c r="O176" s="28">
        <v>1939002</v>
      </c>
      <c r="P176" s="28" t="e">
        <f t="shared" si="11"/>
        <v>#DIV/0!</v>
      </c>
      <c r="Q176" s="28">
        <f t="shared" si="12"/>
        <v>90.81976580796253</v>
      </c>
      <c r="R176" s="43">
        <v>2800000</v>
      </c>
      <c r="S176" s="44">
        <v>-130000</v>
      </c>
      <c r="T176" s="42">
        <f t="shared" si="13"/>
        <v>2670000</v>
      </c>
    </row>
    <row r="177" spans="2:20" ht="11.25">
      <c r="B177" s="11" t="s">
        <v>167</v>
      </c>
      <c r="C177" s="12" t="s">
        <v>168</v>
      </c>
      <c r="D177" s="26">
        <v>13657000</v>
      </c>
      <c r="E177" s="10"/>
      <c r="F177" s="10">
        <v>103042</v>
      </c>
      <c r="G177" s="10">
        <v>140084</v>
      </c>
      <c r="H177" s="13"/>
      <c r="I177" s="13"/>
      <c r="J177" s="13"/>
      <c r="K177" s="13">
        <v>986052</v>
      </c>
      <c r="L177" s="6">
        <f t="shared" si="18"/>
        <v>1229178</v>
      </c>
      <c r="M177" s="26">
        <v>1229180</v>
      </c>
      <c r="N177" s="28">
        <v>12062120</v>
      </c>
      <c r="O177" s="28">
        <v>11991093.76</v>
      </c>
      <c r="P177" s="28">
        <f t="shared" si="11"/>
        <v>975.5360288973136</v>
      </c>
      <c r="Q177" s="28">
        <f t="shared" si="12"/>
        <v>99.41116288015705</v>
      </c>
      <c r="R177" s="43">
        <v>17464340</v>
      </c>
      <c r="S177" s="44">
        <v>130000</v>
      </c>
      <c r="T177" s="42">
        <f t="shared" si="13"/>
        <v>17594340</v>
      </c>
    </row>
    <row r="178" spans="2:20" s="36" customFormat="1" ht="11.25">
      <c r="B178" s="51" t="s">
        <v>213</v>
      </c>
      <c r="C178" s="52" t="s">
        <v>259</v>
      </c>
      <c r="D178" s="53">
        <v>16182000</v>
      </c>
      <c r="E178" s="27"/>
      <c r="F178" s="27"/>
      <c r="G178" s="27"/>
      <c r="H178" s="48"/>
      <c r="I178" s="48"/>
      <c r="J178" s="48"/>
      <c r="K178" s="48"/>
      <c r="L178" s="27">
        <f t="shared" si="18"/>
        <v>0</v>
      </c>
      <c r="M178" s="53"/>
      <c r="N178" s="45">
        <v>14970000</v>
      </c>
      <c r="O178" s="45">
        <v>13935483.44</v>
      </c>
      <c r="P178" s="45" t="e">
        <f t="shared" si="11"/>
        <v>#DIV/0!</v>
      </c>
      <c r="Q178" s="45">
        <f t="shared" si="12"/>
        <v>93.08940173680695</v>
      </c>
      <c r="R178" s="43">
        <v>16935620</v>
      </c>
      <c r="S178" s="44">
        <v>698000</v>
      </c>
      <c r="T178" s="45">
        <f t="shared" si="13"/>
        <v>17633620</v>
      </c>
    </row>
    <row r="179" spans="2:20" ht="11.25">
      <c r="B179" s="11" t="s">
        <v>223</v>
      </c>
      <c r="C179" s="12" t="s">
        <v>249</v>
      </c>
      <c r="D179" s="26">
        <v>6472000</v>
      </c>
      <c r="E179" s="10"/>
      <c r="F179" s="10"/>
      <c r="G179" s="10"/>
      <c r="H179" s="13"/>
      <c r="I179" s="13"/>
      <c r="J179" s="13"/>
      <c r="K179" s="13">
        <v>404444</v>
      </c>
      <c r="L179" s="6">
        <f t="shared" si="18"/>
        <v>404444</v>
      </c>
      <c r="M179" s="26">
        <v>404440</v>
      </c>
      <c r="N179" s="28">
        <v>5512000</v>
      </c>
      <c r="O179" s="28">
        <v>1741246.99</v>
      </c>
      <c r="P179" s="28">
        <f t="shared" si="11"/>
        <v>430.5328330531105</v>
      </c>
      <c r="Q179" s="28">
        <f t="shared" si="12"/>
        <v>31.590112300435415</v>
      </c>
      <c r="R179" s="43">
        <v>4850510</v>
      </c>
      <c r="S179" s="44"/>
      <c r="T179" s="45">
        <f t="shared" si="13"/>
        <v>4850510</v>
      </c>
    </row>
    <row r="180" spans="2:20" ht="11.25">
      <c r="B180" s="11"/>
      <c r="C180" s="12"/>
      <c r="D180" s="26"/>
      <c r="E180" s="10"/>
      <c r="F180" s="10"/>
      <c r="G180" s="10"/>
      <c r="H180" s="13"/>
      <c r="I180" s="13"/>
      <c r="J180" s="13"/>
      <c r="K180" s="13"/>
      <c r="L180" s="6">
        <f t="shared" si="18"/>
        <v>0</v>
      </c>
      <c r="M180" s="26"/>
      <c r="N180" s="28"/>
      <c r="O180" s="28"/>
      <c r="P180" s="28"/>
      <c r="Q180" s="28"/>
      <c r="R180" s="43"/>
      <c r="S180" s="44"/>
      <c r="T180" s="42">
        <f t="shared" si="13"/>
        <v>0</v>
      </c>
    </row>
    <row r="181" spans="2:20" s="7" customFormat="1" ht="11.25">
      <c r="B181" s="14" t="s">
        <v>264</v>
      </c>
      <c r="C181" s="15" t="s">
        <v>265</v>
      </c>
      <c r="D181" s="29">
        <f aca="true" t="shared" si="21" ref="D181:K181">SUM(D182:D187)</f>
        <v>16608000</v>
      </c>
      <c r="E181" s="6">
        <f t="shared" si="21"/>
        <v>392000</v>
      </c>
      <c r="F181" s="6">
        <f t="shared" si="21"/>
        <v>1128057</v>
      </c>
      <c r="G181" s="6">
        <f t="shared" si="21"/>
        <v>0</v>
      </c>
      <c r="H181" s="6">
        <f t="shared" si="21"/>
        <v>-10511</v>
      </c>
      <c r="I181" s="6">
        <f t="shared" si="21"/>
        <v>0</v>
      </c>
      <c r="J181" s="6">
        <f t="shared" si="21"/>
        <v>21000</v>
      </c>
      <c r="K181" s="6">
        <f t="shared" si="21"/>
        <v>222137</v>
      </c>
      <c r="L181" s="6">
        <f t="shared" si="18"/>
        <v>1752683</v>
      </c>
      <c r="M181" s="29">
        <f>M182+M183+M184+M185+M186</f>
        <v>6480500</v>
      </c>
      <c r="N181" s="30">
        <f>SUM(N182:N187)</f>
        <v>16290560</v>
      </c>
      <c r="O181" s="30">
        <f>SUM(O182:O187)</f>
        <v>13399727.25</v>
      </c>
      <c r="P181" s="28">
        <f t="shared" si="11"/>
        <v>206.76995987963892</v>
      </c>
      <c r="Q181" s="28">
        <f t="shared" si="12"/>
        <v>82.254552636619</v>
      </c>
      <c r="R181" s="41">
        <f>SUM(R182:R187)</f>
        <v>27391520</v>
      </c>
      <c r="S181" s="54">
        <f>SUM(S182:S187)</f>
        <v>0</v>
      </c>
      <c r="T181" s="42">
        <f t="shared" si="13"/>
        <v>27391520</v>
      </c>
    </row>
    <row r="182" spans="2:20" ht="11.25">
      <c r="B182" s="11" t="s">
        <v>165</v>
      </c>
      <c r="C182" s="12" t="s">
        <v>166</v>
      </c>
      <c r="D182" s="26">
        <v>5132000</v>
      </c>
      <c r="E182" s="10"/>
      <c r="F182" s="10"/>
      <c r="G182" s="10"/>
      <c r="H182" s="13"/>
      <c r="I182" s="13"/>
      <c r="J182" s="13"/>
      <c r="K182" s="13"/>
      <c r="L182" s="6">
        <f t="shared" si="18"/>
        <v>0</v>
      </c>
      <c r="M182" s="26">
        <v>500000</v>
      </c>
      <c r="N182" s="28">
        <v>4764000</v>
      </c>
      <c r="O182" s="28">
        <v>4455217.28</v>
      </c>
      <c r="P182" s="28">
        <f t="shared" si="11"/>
        <v>891.0434560000001</v>
      </c>
      <c r="Q182" s="28">
        <f t="shared" si="12"/>
        <v>93.51841477749791</v>
      </c>
      <c r="R182" s="43">
        <v>5880000</v>
      </c>
      <c r="S182" s="44"/>
      <c r="T182" s="42">
        <f t="shared" si="13"/>
        <v>5880000</v>
      </c>
    </row>
    <row r="183" spans="2:20" ht="11.25">
      <c r="B183" s="11" t="s">
        <v>167</v>
      </c>
      <c r="C183" s="12" t="s">
        <v>168</v>
      </c>
      <c r="D183" s="26">
        <v>2435000</v>
      </c>
      <c r="E183" s="10"/>
      <c r="F183" s="10">
        <v>1122852</v>
      </c>
      <c r="G183" s="10"/>
      <c r="H183" s="13">
        <v>-10511</v>
      </c>
      <c r="I183" s="13"/>
      <c r="J183" s="13">
        <v>21000</v>
      </c>
      <c r="K183" s="13">
        <v>204</v>
      </c>
      <c r="L183" s="6">
        <f t="shared" si="18"/>
        <v>1133545</v>
      </c>
      <c r="M183" s="26">
        <v>1133560</v>
      </c>
      <c r="N183" s="28">
        <v>3207350</v>
      </c>
      <c r="O183" s="28">
        <v>3019885.69</v>
      </c>
      <c r="P183" s="28">
        <f t="shared" si="11"/>
        <v>266.4072206147006</v>
      </c>
      <c r="Q183" s="28">
        <f t="shared" si="12"/>
        <v>94.15516516750588</v>
      </c>
      <c r="R183" s="43">
        <v>5312580</v>
      </c>
      <c r="S183" s="44"/>
      <c r="T183" s="42">
        <f t="shared" si="13"/>
        <v>5312580</v>
      </c>
    </row>
    <row r="184" spans="2:20" ht="11.25">
      <c r="B184" s="11" t="s">
        <v>185</v>
      </c>
      <c r="C184" s="12" t="s">
        <v>186</v>
      </c>
      <c r="D184" s="26">
        <v>439000</v>
      </c>
      <c r="E184" s="10"/>
      <c r="F184" s="10"/>
      <c r="G184" s="10"/>
      <c r="H184" s="13"/>
      <c r="I184" s="13"/>
      <c r="J184" s="13"/>
      <c r="K184" s="13"/>
      <c r="L184" s="6">
        <f t="shared" si="18"/>
        <v>0</v>
      </c>
      <c r="M184" s="26"/>
      <c r="N184" s="28">
        <v>372000</v>
      </c>
      <c r="O184" s="28">
        <v>363460.77</v>
      </c>
      <c r="P184" s="28" t="e">
        <f t="shared" si="11"/>
        <v>#DIV/0!</v>
      </c>
      <c r="Q184" s="28">
        <f t="shared" si="12"/>
        <v>97.70450806451613</v>
      </c>
      <c r="R184" s="43">
        <f>M184+D184</f>
        <v>439000</v>
      </c>
      <c r="S184" s="44"/>
      <c r="T184" s="42">
        <f t="shared" si="13"/>
        <v>439000</v>
      </c>
    </row>
    <row r="185" spans="2:20" ht="11.25">
      <c r="B185" s="11" t="s">
        <v>193</v>
      </c>
      <c r="C185" s="12" t="s">
        <v>248</v>
      </c>
      <c r="D185" s="26">
        <v>3911000</v>
      </c>
      <c r="E185" s="10"/>
      <c r="F185" s="10">
        <v>5205</v>
      </c>
      <c r="G185" s="10"/>
      <c r="H185" s="13"/>
      <c r="I185" s="13"/>
      <c r="J185" s="13"/>
      <c r="K185" s="13">
        <v>221933</v>
      </c>
      <c r="L185" s="6">
        <f t="shared" si="18"/>
        <v>227138</v>
      </c>
      <c r="M185" s="26">
        <v>227140</v>
      </c>
      <c r="N185" s="28">
        <v>2929210</v>
      </c>
      <c r="O185" s="28">
        <v>1052288.41</v>
      </c>
      <c r="P185" s="28">
        <f t="shared" si="11"/>
        <v>463.27745443338904</v>
      </c>
      <c r="Q185" s="28">
        <f t="shared" si="12"/>
        <v>35.92396618883589</v>
      </c>
      <c r="R185" s="43">
        <f>M185+D185</f>
        <v>4138140</v>
      </c>
      <c r="S185" s="44"/>
      <c r="T185" s="42">
        <f t="shared" si="13"/>
        <v>4138140</v>
      </c>
    </row>
    <row r="186" spans="2:20" ht="11.25">
      <c r="B186" s="11" t="s">
        <v>205</v>
      </c>
      <c r="C186" s="12" t="s">
        <v>258</v>
      </c>
      <c r="D186" s="26">
        <v>4259000</v>
      </c>
      <c r="E186" s="10">
        <v>392000</v>
      </c>
      <c r="F186" s="10"/>
      <c r="G186" s="10"/>
      <c r="H186" s="13"/>
      <c r="I186" s="13"/>
      <c r="J186" s="13"/>
      <c r="K186" s="13"/>
      <c r="L186" s="6">
        <f t="shared" si="18"/>
        <v>392000</v>
      </c>
      <c r="M186" s="26">
        <v>4619800</v>
      </c>
      <c r="N186" s="28">
        <v>4651000</v>
      </c>
      <c r="O186" s="28">
        <v>4429475.98</v>
      </c>
      <c r="P186" s="28">
        <f t="shared" si="11"/>
        <v>95.88025412355515</v>
      </c>
      <c r="Q186" s="28">
        <f t="shared" si="12"/>
        <v>95.23706686734037</v>
      </c>
      <c r="R186" s="43">
        <v>11189800</v>
      </c>
      <c r="S186" s="44"/>
      <c r="T186" s="42">
        <f t="shared" si="13"/>
        <v>11189800</v>
      </c>
    </row>
    <row r="187" spans="2:20" ht="11.25">
      <c r="B187" s="11" t="s">
        <v>223</v>
      </c>
      <c r="C187" s="12" t="s">
        <v>249</v>
      </c>
      <c r="D187" s="26">
        <v>432000</v>
      </c>
      <c r="E187" s="10"/>
      <c r="F187" s="10"/>
      <c r="G187" s="10"/>
      <c r="H187" s="13"/>
      <c r="I187" s="13"/>
      <c r="J187" s="13"/>
      <c r="K187" s="13"/>
      <c r="L187" s="6">
        <f t="shared" si="18"/>
        <v>0</v>
      </c>
      <c r="M187" s="26"/>
      <c r="N187" s="28">
        <v>367000</v>
      </c>
      <c r="O187" s="28">
        <v>79399.12</v>
      </c>
      <c r="P187" s="28" t="e">
        <f t="shared" si="11"/>
        <v>#DIV/0!</v>
      </c>
      <c r="Q187" s="28">
        <f t="shared" si="12"/>
        <v>21.634637602179836</v>
      </c>
      <c r="R187" s="43">
        <v>432000</v>
      </c>
      <c r="S187" s="44"/>
      <c r="T187" s="42">
        <f aca="true" t="shared" si="22" ref="T187:T223">R187+S187</f>
        <v>432000</v>
      </c>
    </row>
    <row r="188" spans="2:20" ht="11.25">
      <c r="B188" s="11"/>
      <c r="C188" s="12"/>
      <c r="D188" s="26"/>
      <c r="E188" s="10"/>
      <c r="F188" s="10"/>
      <c r="G188" s="10"/>
      <c r="H188" s="13"/>
      <c r="I188" s="13"/>
      <c r="J188" s="13"/>
      <c r="K188" s="13"/>
      <c r="L188" s="6">
        <f t="shared" si="18"/>
        <v>0</v>
      </c>
      <c r="M188" s="26"/>
      <c r="N188" s="28"/>
      <c r="O188" s="28"/>
      <c r="P188" s="28"/>
      <c r="Q188" s="28"/>
      <c r="R188" s="43"/>
      <c r="S188" s="44"/>
      <c r="T188" s="42">
        <f t="shared" si="22"/>
        <v>0</v>
      </c>
    </row>
    <row r="189" spans="2:20" s="7" customFormat="1" ht="11.25">
      <c r="B189" s="14" t="s">
        <v>266</v>
      </c>
      <c r="C189" s="15" t="s">
        <v>267</v>
      </c>
      <c r="D189" s="29">
        <f>SUM(D190:D194)</f>
        <v>106365000</v>
      </c>
      <c r="E189" s="6">
        <f aca="true" t="shared" si="23" ref="E189:K189">SUM(E190:E194)</f>
        <v>0</v>
      </c>
      <c r="F189" s="6">
        <f t="shared" si="23"/>
        <v>512184</v>
      </c>
      <c r="G189" s="6">
        <f t="shared" si="23"/>
        <v>3565</v>
      </c>
      <c r="H189" s="6">
        <f t="shared" si="23"/>
        <v>-24</v>
      </c>
      <c r="I189" s="6">
        <f t="shared" si="23"/>
        <v>0</v>
      </c>
      <c r="J189" s="6">
        <f t="shared" si="23"/>
        <v>0</v>
      </c>
      <c r="K189" s="6">
        <f t="shared" si="23"/>
        <v>440682</v>
      </c>
      <c r="L189" s="6">
        <f t="shared" si="18"/>
        <v>956407</v>
      </c>
      <c r="M189" s="29">
        <f>SUM(M190:M194)</f>
        <v>1445000</v>
      </c>
      <c r="N189" s="30">
        <f>SUM(N190:N194)</f>
        <v>92539730</v>
      </c>
      <c r="O189" s="30">
        <f>SUM(O190:O194)</f>
        <v>34968013.79</v>
      </c>
      <c r="P189" s="28">
        <f aca="true" t="shared" si="24" ref="P189:P220">O189/M189*100</f>
        <v>2419.93175017301</v>
      </c>
      <c r="Q189" s="28">
        <f aca="true" t="shared" si="25" ref="Q189:Q220">O189/N189*100</f>
        <v>37.78702811214167</v>
      </c>
      <c r="R189" s="41">
        <f>SUM(R190:R194)</f>
        <v>113881280</v>
      </c>
      <c r="S189" s="54">
        <f>SUM(S190:S194)</f>
        <v>0</v>
      </c>
      <c r="T189" s="42">
        <f t="shared" si="22"/>
        <v>113881280</v>
      </c>
    </row>
    <row r="190" spans="2:20" ht="11.25">
      <c r="B190" s="11" t="s">
        <v>165</v>
      </c>
      <c r="C190" s="12" t="s">
        <v>166</v>
      </c>
      <c r="D190" s="26">
        <v>2472000</v>
      </c>
      <c r="E190" s="10"/>
      <c r="F190" s="10"/>
      <c r="G190" s="10"/>
      <c r="H190" s="13"/>
      <c r="I190" s="13"/>
      <c r="J190" s="13"/>
      <c r="K190" s="13"/>
      <c r="L190" s="6">
        <f t="shared" si="18"/>
        <v>0</v>
      </c>
      <c r="M190" s="26"/>
      <c r="N190" s="28">
        <v>2101000</v>
      </c>
      <c r="O190" s="28">
        <v>1998504.24</v>
      </c>
      <c r="P190" s="28" t="e">
        <f t="shared" si="24"/>
        <v>#DIV/0!</v>
      </c>
      <c r="Q190" s="28">
        <f t="shared" si="25"/>
        <v>95.12157258448359</v>
      </c>
      <c r="R190" s="43">
        <v>2800000</v>
      </c>
      <c r="S190" s="44"/>
      <c r="T190" s="42">
        <f t="shared" si="22"/>
        <v>2800000</v>
      </c>
    </row>
    <row r="191" spans="2:20" ht="11.25">
      <c r="B191" s="11" t="s">
        <v>167</v>
      </c>
      <c r="C191" s="12" t="s">
        <v>168</v>
      </c>
      <c r="D191" s="26">
        <v>20283000</v>
      </c>
      <c r="E191" s="10"/>
      <c r="F191" s="10">
        <v>499794</v>
      </c>
      <c r="G191" s="10">
        <v>3565</v>
      </c>
      <c r="H191" s="13"/>
      <c r="I191" s="13"/>
      <c r="J191" s="13"/>
      <c r="K191" s="13">
        <v>440682</v>
      </c>
      <c r="L191" s="6">
        <f t="shared" si="18"/>
        <v>944041</v>
      </c>
      <c r="M191" s="26">
        <v>944040</v>
      </c>
      <c r="N191" s="28">
        <v>18649360</v>
      </c>
      <c r="O191" s="28">
        <v>17576532.78</v>
      </c>
      <c r="P191" s="28">
        <f t="shared" si="24"/>
        <v>1861.841953730774</v>
      </c>
      <c r="Q191" s="28">
        <f t="shared" si="25"/>
        <v>94.2473778188635</v>
      </c>
      <c r="R191" s="43">
        <v>28941330</v>
      </c>
      <c r="S191" s="44"/>
      <c r="T191" s="42">
        <f t="shared" si="22"/>
        <v>28941330</v>
      </c>
    </row>
    <row r="192" spans="2:20" ht="11.25">
      <c r="B192" s="11" t="s">
        <v>185</v>
      </c>
      <c r="C192" s="12" t="s">
        <v>186</v>
      </c>
      <c r="D192" s="26">
        <v>8275000</v>
      </c>
      <c r="E192" s="10"/>
      <c r="F192" s="10"/>
      <c r="G192" s="10"/>
      <c r="H192" s="13"/>
      <c r="I192" s="13"/>
      <c r="J192" s="13"/>
      <c r="K192" s="13"/>
      <c r="L192" s="6">
        <f t="shared" si="18"/>
        <v>0</v>
      </c>
      <c r="M192" s="26"/>
      <c r="N192" s="28">
        <v>7509000</v>
      </c>
      <c r="O192" s="28">
        <v>4805000</v>
      </c>
      <c r="P192" s="28" t="e">
        <f t="shared" si="24"/>
        <v>#DIV/0!</v>
      </c>
      <c r="Q192" s="28">
        <f t="shared" si="25"/>
        <v>63.98987881209216</v>
      </c>
      <c r="R192" s="43">
        <v>8275000</v>
      </c>
      <c r="S192" s="44"/>
      <c r="T192" s="42">
        <f t="shared" si="22"/>
        <v>8275000</v>
      </c>
    </row>
    <row r="193" spans="2:20" ht="11.25">
      <c r="B193" s="11" t="s">
        <v>193</v>
      </c>
      <c r="C193" s="12" t="s">
        <v>248</v>
      </c>
      <c r="D193" s="26">
        <v>57279000</v>
      </c>
      <c r="E193" s="10"/>
      <c r="F193" s="10">
        <v>4728</v>
      </c>
      <c r="G193" s="10"/>
      <c r="H193" s="13">
        <v>-24</v>
      </c>
      <c r="I193" s="13"/>
      <c r="J193" s="13"/>
      <c r="K193" s="13"/>
      <c r="L193" s="6">
        <f t="shared" si="18"/>
        <v>4704</v>
      </c>
      <c r="M193" s="26">
        <v>4710</v>
      </c>
      <c r="N193" s="28">
        <v>48853710</v>
      </c>
      <c r="O193" s="28">
        <v>5892589.48</v>
      </c>
      <c r="P193" s="28">
        <f t="shared" si="24"/>
        <v>125108.05690021232</v>
      </c>
      <c r="Q193" s="28">
        <f t="shared" si="25"/>
        <v>12.061703154171916</v>
      </c>
      <c r="R193" s="43">
        <v>54624990</v>
      </c>
      <c r="S193" s="44"/>
      <c r="T193" s="42">
        <f t="shared" si="22"/>
        <v>54624990</v>
      </c>
    </row>
    <row r="194" spans="2:20" ht="11.25">
      <c r="B194" s="11" t="s">
        <v>223</v>
      </c>
      <c r="C194" s="12" t="s">
        <v>249</v>
      </c>
      <c r="D194" s="26">
        <v>18056000</v>
      </c>
      <c r="E194" s="10"/>
      <c r="F194" s="10">
        <v>7662</v>
      </c>
      <c r="G194" s="10"/>
      <c r="H194" s="13"/>
      <c r="I194" s="13"/>
      <c r="J194" s="13"/>
      <c r="K194" s="13"/>
      <c r="L194" s="6">
        <f t="shared" si="18"/>
        <v>7662</v>
      </c>
      <c r="M194" s="26">
        <v>496250</v>
      </c>
      <c r="N194" s="28">
        <v>15426660</v>
      </c>
      <c r="O194" s="28">
        <v>4695387.29</v>
      </c>
      <c r="P194" s="28">
        <f t="shared" si="24"/>
        <v>946.173761209068</v>
      </c>
      <c r="Q194" s="28">
        <f t="shared" si="25"/>
        <v>30.436836554380537</v>
      </c>
      <c r="R194" s="43">
        <v>19239960</v>
      </c>
      <c r="S194" s="44"/>
      <c r="T194" s="42">
        <f t="shared" si="22"/>
        <v>19239960</v>
      </c>
    </row>
    <row r="195" spans="2:20" ht="11.25" hidden="1">
      <c r="B195" s="11"/>
      <c r="C195" s="12" t="s">
        <v>314</v>
      </c>
      <c r="D195" s="26"/>
      <c r="E195" s="10"/>
      <c r="F195" s="10"/>
      <c r="G195" s="10"/>
      <c r="H195" s="13"/>
      <c r="I195" s="13"/>
      <c r="J195" s="13"/>
      <c r="K195" s="13"/>
      <c r="L195" s="6"/>
      <c r="M195" s="26">
        <v>488590</v>
      </c>
      <c r="N195" s="28"/>
      <c r="O195" s="28"/>
      <c r="P195" s="28"/>
      <c r="Q195" s="28"/>
      <c r="R195" s="43"/>
      <c r="S195" s="44"/>
      <c r="T195" s="42">
        <f t="shared" si="22"/>
        <v>0</v>
      </c>
    </row>
    <row r="196" spans="2:20" ht="11.25">
      <c r="B196" s="11"/>
      <c r="C196" s="12"/>
      <c r="D196" s="26"/>
      <c r="E196" s="10"/>
      <c r="F196" s="10"/>
      <c r="G196" s="10"/>
      <c r="H196" s="13"/>
      <c r="I196" s="13"/>
      <c r="J196" s="13"/>
      <c r="K196" s="13"/>
      <c r="L196" s="6">
        <f t="shared" si="18"/>
        <v>0</v>
      </c>
      <c r="M196" s="26"/>
      <c r="N196" s="28"/>
      <c r="O196" s="28"/>
      <c r="P196" s="28"/>
      <c r="Q196" s="28"/>
      <c r="R196" s="43"/>
      <c r="S196" s="44"/>
      <c r="T196" s="42">
        <f t="shared" si="22"/>
        <v>0</v>
      </c>
    </row>
    <row r="197" spans="2:20" s="7" customFormat="1" ht="11.25">
      <c r="B197" s="14" t="s">
        <v>268</v>
      </c>
      <c r="C197" s="15" t="s">
        <v>269</v>
      </c>
      <c r="D197" s="29">
        <f>SUM(D198:D200)</f>
        <v>178482000</v>
      </c>
      <c r="E197" s="29">
        <f aca="true" t="shared" si="26" ref="E197:K197">SUM(E198:E200)</f>
        <v>0</v>
      </c>
      <c r="F197" s="29">
        <f t="shared" si="26"/>
        <v>0</v>
      </c>
      <c r="G197" s="29">
        <f t="shared" si="26"/>
        <v>0</v>
      </c>
      <c r="H197" s="29">
        <f t="shared" si="26"/>
        <v>0</v>
      </c>
      <c r="I197" s="29">
        <f t="shared" si="26"/>
        <v>0</v>
      </c>
      <c r="J197" s="29">
        <f t="shared" si="26"/>
        <v>0</v>
      </c>
      <c r="K197" s="29">
        <f t="shared" si="26"/>
        <v>1059716</v>
      </c>
      <c r="L197" s="6">
        <f t="shared" si="18"/>
        <v>1059716</v>
      </c>
      <c r="M197" s="29">
        <f>SUM(M198:M200)</f>
        <v>1059720</v>
      </c>
      <c r="N197" s="30">
        <f>SUM(N198:N200)</f>
        <v>155143000</v>
      </c>
      <c r="O197" s="30">
        <f>SUM(O198:O200)</f>
        <v>32980873.840000004</v>
      </c>
      <c r="P197" s="28">
        <f t="shared" si="24"/>
        <v>3112.2252896991663</v>
      </c>
      <c r="Q197" s="28">
        <f t="shared" si="25"/>
        <v>21.258370561353075</v>
      </c>
      <c r="R197" s="41">
        <f>SUM(R198:R200)</f>
        <v>184918660</v>
      </c>
      <c r="S197" s="54">
        <f>SUM(S198:S200)</f>
        <v>0</v>
      </c>
      <c r="T197" s="42">
        <f t="shared" si="22"/>
        <v>184918660</v>
      </c>
    </row>
    <row r="198" spans="2:20" ht="11.25">
      <c r="B198" s="11" t="s">
        <v>167</v>
      </c>
      <c r="C198" s="12" t="s">
        <v>168</v>
      </c>
      <c r="D198" s="26">
        <v>17448000</v>
      </c>
      <c r="E198" s="10"/>
      <c r="F198" s="10"/>
      <c r="G198" s="10"/>
      <c r="H198" s="13"/>
      <c r="I198" s="13"/>
      <c r="J198" s="13"/>
      <c r="K198" s="13">
        <v>1059716</v>
      </c>
      <c r="L198" s="6">
        <f t="shared" si="18"/>
        <v>1059716</v>
      </c>
      <c r="M198" s="26">
        <v>1059720</v>
      </c>
      <c r="N198" s="28">
        <v>12831000</v>
      </c>
      <c r="O198" s="28">
        <v>9966329.92</v>
      </c>
      <c r="P198" s="28">
        <f t="shared" si="24"/>
        <v>940.4682293436002</v>
      </c>
      <c r="Q198" s="28">
        <f t="shared" si="25"/>
        <v>77.6738361780064</v>
      </c>
      <c r="R198" s="43">
        <v>21884660</v>
      </c>
      <c r="S198" s="55"/>
      <c r="T198" s="42">
        <f t="shared" si="22"/>
        <v>21884660</v>
      </c>
    </row>
    <row r="199" spans="2:20" ht="11.25">
      <c r="B199" s="11" t="s">
        <v>193</v>
      </c>
      <c r="C199" s="12" t="s">
        <v>270</v>
      </c>
      <c r="D199" s="26">
        <v>137320000</v>
      </c>
      <c r="E199" s="10"/>
      <c r="F199" s="10"/>
      <c r="G199" s="10"/>
      <c r="H199" s="13"/>
      <c r="I199" s="13"/>
      <c r="J199" s="13"/>
      <c r="K199" s="13"/>
      <c r="L199" s="6">
        <f t="shared" si="18"/>
        <v>0</v>
      </c>
      <c r="M199" s="26"/>
      <c r="N199" s="28">
        <v>118722000</v>
      </c>
      <c r="O199" s="28">
        <v>903.41</v>
      </c>
      <c r="P199" s="28" t="e">
        <f t="shared" si="24"/>
        <v>#DIV/0!</v>
      </c>
      <c r="Q199" s="28">
        <f t="shared" si="25"/>
        <v>0.000760945738784724</v>
      </c>
      <c r="R199" s="43">
        <v>137320000</v>
      </c>
      <c r="S199" s="55"/>
      <c r="T199" s="42">
        <f t="shared" si="22"/>
        <v>137320000</v>
      </c>
    </row>
    <row r="200" spans="2:20" ht="11.25">
      <c r="B200" s="11" t="s">
        <v>223</v>
      </c>
      <c r="C200" s="12" t="s">
        <v>249</v>
      </c>
      <c r="D200" s="26">
        <v>23714000</v>
      </c>
      <c r="E200" s="10"/>
      <c r="F200" s="10"/>
      <c r="G200" s="10"/>
      <c r="H200" s="13"/>
      <c r="I200" s="13"/>
      <c r="J200" s="13"/>
      <c r="K200" s="13"/>
      <c r="L200" s="6">
        <f t="shared" si="18"/>
        <v>0</v>
      </c>
      <c r="M200" s="26"/>
      <c r="N200" s="28">
        <v>23590000</v>
      </c>
      <c r="O200" s="28">
        <v>23013640.51</v>
      </c>
      <c r="P200" s="28" t="e">
        <f t="shared" si="24"/>
        <v>#DIV/0!</v>
      </c>
      <c r="Q200" s="28">
        <f t="shared" si="25"/>
        <v>97.55676350148369</v>
      </c>
      <c r="R200" s="43">
        <v>25714000</v>
      </c>
      <c r="S200" s="55"/>
      <c r="T200" s="42">
        <f t="shared" si="22"/>
        <v>25714000</v>
      </c>
    </row>
    <row r="201" spans="2:20" ht="11.25">
      <c r="B201" s="11"/>
      <c r="C201" s="12"/>
      <c r="D201" s="26"/>
      <c r="E201" s="10"/>
      <c r="F201" s="10"/>
      <c r="G201" s="10"/>
      <c r="H201" s="13"/>
      <c r="I201" s="13"/>
      <c r="J201" s="13"/>
      <c r="K201" s="13"/>
      <c r="L201" s="6">
        <f t="shared" si="18"/>
        <v>0</v>
      </c>
      <c r="M201" s="26"/>
      <c r="N201" s="28"/>
      <c r="O201" s="28"/>
      <c r="P201" s="28"/>
      <c r="Q201" s="28"/>
      <c r="R201" s="43"/>
      <c r="S201" s="55"/>
      <c r="T201" s="42">
        <f t="shared" si="22"/>
        <v>0</v>
      </c>
    </row>
    <row r="202" spans="2:20" s="7" customFormat="1" ht="11.25">
      <c r="B202" s="14" t="s">
        <v>271</v>
      </c>
      <c r="C202" s="15" t="s">
        <v>272</v>
      </c>
      <c r="D202" s="29">
        <f>SUM(D203:D207)</f>
        <v>2167000</v>
      </c>
      <c r="E202" s="6">
        <f aca="true" t="shared" si="27" ref="E202:J202">SUM(E203:E207)</f>
        <v>0</v>
      </c>
      <c r="F202" s="6">
        <f t="shared" si="27"/>
        <v>0</v>
      </c>
      <c r="G202" s="6">
        <f t="shared" si="27"/>
        <v>0</v>
      </c>
      <c r="H202" s="6">
        <f t="shared" si="27"/>
        <v>0</v>
      </c>
      <c r="I202" s="6">
        <f t="shared" si="27"/>
        <v>0</v>
      </c>
      <c r="J202" s="6">
        <f t="shared" si="27"/>
        <v>0</v>
      </c>
      <c r="K202" s="6"/>
      <c r="L202" s="6">
        <f t="shared" si="18"/>
        <v>0</v>
      </c>
      <c r="M202" s="29">
        <f>SUM(M203:M207)</f>
        <v>0</v>
      </c>
      <c r="N202" s="30">
        <f>SUM(N203:N207)</f>
        <v>1844000</v>
      </c>
      <c r="O202" s="30">
        <f>SUM(O203:O207)</f>
        <v>164993.62</v>
      </c>
      <c r="P202" s="28" t="e">
        <f t="shared" si="24"/>
        <v>#DIV/0!</v>
      </c>
      <c r="Q202" s="28">
        <f t="shared" si="25"/>
        <v>8.94759327548807</v>
      </c>
      <c r="R202" s="41">
        <f>SUM(R203:R207)</f>
        <v>2167000</v>
      </c>
      <c r="S202" s="54">
        <f>SUM(S203:S207)</f>
        <v>0</v>
      </c>
      <c r="T202" s="42">
        <f t="shared" si="22"/>
        <v>2167000</v>
      </c>
    </row>
    <row r="203" spans="2:20" ht="11.25">
      <c r="B203" s="11" t="s">
        <v>167</v>
      </c>
      <c r="C203" s="12" t="s">
        <v>168</v>
      </c>
      <c r="D203" s="26">
        <v>644000</v>
      </c>
      <c r="E203" s="10"/>
      <c r="F203" s="10"/>
      <c r="G203" s="10"/>
      <c r="H203" s="13"/>
      <c r="I203" s="13"/>
      <c r="J203" s="13"/>
      <c r="K203" s="13"/>
      <c r="L203" s="6">
        <f t="shared" si="18"/>
        <v>0</v>
      </c>
      <c r="M203" s="26"/>
      <c r="N203" s="28">
        <v>548000</v>
      </c>
      <c r="O203" s="28">
        <v>12825.42</v>
      </c>
      <c r="P203" s="28" t="e">
        <f t="shared" si="24"/>
        <v>#DIV/0!</v>
      </c>
      <c r="Q203" s="28">
        <f t="shared" si="25"/>
        <v>2.3404051094890512</v>
      </c>
      <c r="R203" s="43">
        <v>644000</v>
      </c>
      <c r="S203" s="55"/>
      <c r="T203" s="42">
        <f t="shared" si="22"/>
        <v>644000</v>
      </c>
    </row>
    <row r="204" spans="2:20" ht="11.25">
      <c r="B204" s="11" t="s">
        <v>185</v>
      </c>
      <c r="C204" s="12" t="s">
        <v>186</v>
      </c>
      <c r="D204" s="26">
        <v>75000</v>
      </c>
      <c r="E204" s="10"/>
      <c r="F204" s="10"/>
      <c r="G204" s="10"/>
      <c r="H204" s="13"/>
      <c r="I204" s="13"/>
      <c r="J204" s="13"/>
      <c r="K204" s="13"/>
      <c r="L204" s="6">
        <f t="shared" si="18"/>
        <v>0</v>
      </c>
      <c r="M204" s="26"/>
      <c r="N204" s="28">
        <v>65000</v>
      </c>
      <c r="O204" s="28"/>
      <c r="P204" s="28" t="e">
        <f t="shared" si="24"/>
        <v>#DIV/0!</v>
      </c>
      <c r="Q204" s="28">
        <f t="shared" si="25"/>
        <v>0</v>
      </c>
      <c r="R204" s="43">
        <v>75000</v>
      </c>
      <c r="S204" s="55"/>
      <c r="T204" s="42">
        <f t="shared" si="22"/>
        <v>75000</v>
      </c>
    </row>
    <row r="205" spans="2:20" ht="11.25">
      <c r="B205" s="11" t="s">
        <v>193</v>
      </c>
      <c r="C205" s="12" t="s">
        <v>273</v>
      </c>
      <c r="D205" s="26">
        <v>848000</v>
      </c>
      <c r="E205" s="10"/>
      <c r="F205" s="10"/>
      <c r="G205" s="10"/>
      <c r="H205" s="13"/>
      <c r="I205" s="13"/>
      <c r="J205" s="13"/>
      <c r="K205" s="13"/>
      <c r="L205" s="6">
        <f t="shared" si="18"/>
        <v>0</v>
      </c>
      <c r="M205" s="26"/>
      <c r="N205" s="28">
        <v>721000</v>
      </c>
      <c r="O205" s="28">
        <v>52168.2</v>
      </c>
      <c r="P205" s="28" t="e">
        <f t="shared" si="24"/>
        <v>#DIV/0!</v>
      </c>
      <c r="Q205" s="28">
        <f t="shared" si="25"/>
        <v>7.235533980582525</v>
      </c>
      <c r="R205" s="43">
        <v>848000</v>
      </c>
      <c r="S205" s="55"/>
      <c r="T205" s="42">
        <f t="shared" si="22"/>
        <v>848000</v>
      </c>
    </row>
    <row r="206" spans="2:20" ht="11.25">
      <c r="B206" s="11" t="s">
        <v>223</v>
      </c>
      <c r="C206" s="12" t="s">
        <v>249</v>
      </c>
      <c r="D206" s="26">
        <v>500000</v>
      </c>
      <c r="E206" s="10"/>
      <c r="F206" s="10"/>
      <c r="G206" s="10"/>
      <c r="H206" s="13"/>
      <c r="I206" s="13"/>
      <c r="J206" s="13"/>
      <c r="K206" s="13"/>
      <c r="L206" s="6">
        <f t="shared" si="18"/>
        <v>0</v>
      </c>
      <c r="M206" s="26"/>
      <c r="N206" s="28">
        <v>410000</v>
      </c>
      <c r="O206" s="28"/>
      <c r="P206" s="28" t="e">
        <f t="shared" si="24"/>
        <v>#DIV/0!</v>
      </c>
      <c r="Q206" s="28">
        <f t="shared" si="25"/>
        <v>0</v>
      </c>
      <c r="R206" s="43">
        <v>500000</v>
      </c>
      <c r="S206" s="55"/>
      <c r="T206" s="42">
        <f t="shared" si="22"/>
        <v>500000</v>
      </c>
    </row>
    <row r="207" spans="2:20" ht="11.25">
      <c r="B207" s="11" t="s">
        <v>229</v>
      </c>
      <c r="C207" s="12" t="s">
        <v>274</v>
      </c>
      <c r="D207" s="26">
        <v>100000</v>
      </c>
      <c r="E207" s="10"/>
      <c r="F207" s="10"/>
      <c r="G207" s="10"/>
      <c r="H207" s="13"/>
      <c r="I207" s="13"/>
      <c r="J207" s="13"/>
      <c r="K207" s="13"/>
      <c r="L207" s="6">
        <f t="shared" si="18"/>
        <v>0</v>
      </c>
      <c r="M207" s="26"/>
      <c r="N207" s="28">
        <v>100000</v>
      </c>
      <c r="O207" s="28">
        <v>100000</v>
      </c>
      <c r="P207" s="28" t="e">
        <f t="shared" si="24"/>
        <v>#DIV/0!</v>
      </c>
      <c r="Q207" s="28">
        <f t="shared" si="25"/>
        <v>100</v>
      </c>
      <c r="R207" s="43">
        <v>100000</v>
      </c>
      <c r="S207" s="55"/>
      <c r="T207" s="42">
        <f t="shared" si="22"/>
        <v>100000</v>
      </c>
    </row>
    <row r="208" spans="2:20" ht="11.25">
      <c r="B208" s="11" t="s">
        <v>233</v>
      </c>
      <c r="C208" s="12" t="s">
        <v>234</v>
      </c>
      <c r="D208" s="26">
        <v>100000</v>
      </c>
      <c r="E208" s="10"/>
      <c r="F208" s="10"/>
      <c r="G208" s="10"/>
      <c r="H208" s="13"/>
      <c r="I208" s="13"/>
      <c r="J208" s="13"/>
      <c r="K208" s="13"/>
      <c r="L208" s="6">
        <f t="shared" si="18"/>
        <v>0</v>
      </c>
      <c r="M208" s="26"/>
      <c r="N208" s="28">
        <v>100000</v>
      </c>
      <c r="O208" s="28">
        <v>100000</v>
      </c>
      <c r="P208" s="28" t="e">
        <f t="shared" si="24"/>
        <v>#DIV/0!</v>
      </c>
      <c r="Q208" s="28">
        <f t="shared" si="25"/>
        <v>100</v>
      </c>
      <c r="R208" s="43">
        <v>100000</v>
      </c>
      <c r="S208" s="55"/>
      <c r="T208" s="42">
        <f t="shared" si="22"/>
        <v>100000</v>
      </c>
    </row>
    <row r="209" spans="2:20" ht="11.25">
      <c r="B209" s="11"/>
      <c r="C209" s="12"/>
      <c r="D209" s="26"/>
      <c r="E209" s="10"/>
      <c r="F209" s="10"/>
      <c r="G209" s="10"/>
      <c r="H209" s="13"/>
      <c r="I209" s="13"/>
      <c r="J209" s="13"/>
      <c r="K209" s="13"/>
      <c r="L209" s="6">
        <f t="shared" si="18"/>
        <v>0</v>
      </c>
      <c r="M209" s="26"/>
      <c r="N209" s="28"/>
      <c r="O209" s="28"/>
      <c r="P209" s="28"/>
      <c r="Q209" s="28"/>
      <c r="R209" s="43"/>
      <c r="S209" s="55"/>
      <c r="T209" s="42">
        <f t="shared" si="22"/>
        <v>0</v>
      </c>
    </row>
    <row r="210" spans="2:20" s="7" customFormat="1" ht="11.25">
      <c r="B210" s="14" t="s">
        <v>239</v>
      </c>
      <c r="C210" s="15" t="s">
        <v>275</v>
      </c>
      <c r="D210" s="29">
        <f>SUM(D211:D212)</f>
        <v>7060000</v>
      </c>
      <c r="E210" s="6"/>
      <c r="F210" s="6"/>
      <c r="G210" s="6"/>
      <c r="H210" s="16"/>
      <c r="I210" s="16"/>
      <c r="J210" s="16"/>
      <c r="K210" s="16"/>
      <c r="L210" s="6">
        <f t="shared" si="18"/>
        <v>0</v>
      </c>
      <c r="M210" s="29">
        <f>SUM(M211:M212)</f>
        <v>0</v>
      </c>
      <c r="N210" s="30">
        <f>SUM(N211:N212)</f>
        <v>5197000</v>
      </c>
      <c r="O210" s="30">
        <f>SUM(O211:O212)</f>
        <v>1131125.82</v>
      </c>
      <c r="P210" s="28" t="e">
        <f t="shared" si="24"/>
        <v>#DIV/0!</v>
      </c>
      <c r="Q210" s="28">
        <f t="shared" si="25"/>
        <v>21.76497633249952</v>
      </c>
      <c r="R210" s="41">
        <f>SUM(R211:R212)</f>
        <v>7060000</v>
      </c>
      <c r="S210" s="54">
        <f>SUM(S211:S212)</f>
        <v>0</v>
      </c>
      <c r="T210" s="42">
        <f t="shared" si="22"/>
        <v>7060000</v>
      </c>
    </row>
    <row r="211" spans="2:20" ht="11.25">
      <c r="B211" s="11" t="s">
        <v>173</v>
      </c>
      <c r="C211" s="12" t="s">
        <v>174</v>
      </c>
      <c r="D211" s="26">
        <v>3916000</v>
      </c>
      <c r="E211" s="10"/>
      <c r="F211" s="10"/>
      <c r="G211" s="10"/>
      <c r="H211" s="13"/>
      <c r="I211" s="13">
        <v>-2308000</v>
      </c>
      <c r="J211" s="13"/>
      <c r="K211" s="13"/>
      <c r="L211" s="6">
        <f t="shared" si="18"/>
        <v>0</v>
      </c>
      <c r="M211" s="26"/>
      <c r="N211" s="28">
        <v>2178000</v>
      </c>
      <c r="O211" s="28">
        <v>592078.54</v>
      </c>
      <c r="P211" s="28" t="e">
        <f t="shared" si="24"/>
        <v>#DIV/0!</v>
      </c>
      <c r="Q211" s="28">
        <f t="shared" si="25"/>
        <v>27.184505968778698</v>
      </c>
      <c r="R211" s="43">
        <v>3916000</v>
      </c>
      <c r="S211" s="55"/>
      <c r="T211" s="42">
        <f t="shared" si="22"/>
        <v>3916000</v>
      </c>
    </row>
    <row r="212" spans="2:20" ht="11.25">
      <c r="B212" s="11" t="s">
        <v>223</v>
      </c>
      <c r="C212" s="12" t="s">
        <v>249</v>
      </c>
      <c r="D212" s="26">
        <v>3144000</v>
      </c>
      <c r="E212" s="10"/>
      <c r="F212" s="10"/>
      <c r="G212" s="10"/>
      <c r="H212" s="13"/>
      <c r="I212" s="13">
        <v>2308000</v>
      </c>
      <c r="J212" s="13"/>
      <c r="K212" s="13"/>
      <c r="L212" s="6">
        <f t="shared" si="18"/>
        <v>0</v>
      </c>
      <c r="M212" s="26"/>
      <c r="N212" s="28">
        <v>3019000</v>
      </c>
      <c r="O212" s="28">
        <v>539047.28</v>
      </c>
      <c r="P212" s="28" t="e">
        <f t="shared" si="24"/>
        <v>#DIV/0!</v>
      </c>
      <c r="Q212" s="28">
        <f t="shared" si="25"/>
        <v>17.85515998675058</v>
      </c>
      <c r="R212" s="43">
        <v>3144000</v>
      </c>
      <c r="S212" s="55"/>
      <c r="T212" s="42">
        <f t="shared" si="22"/>
        <v>3144000</v>
      </c>
    </row>
    <row r="213" spans="2:20" ht="11.25">
      <c r="B213" s="11"/>
      <c r="C213" s="12"/>
      <c r="D213" s="26"/>
      <c r="E213" s="10"/>
      <c r="F213" s="10"/>
      <c r="G213" s="10"/>
      <c r="H213" s="13"/>
      <c r="I213" s="13"/>
      <c r="J213" s="13"/>
      <c r="K213" s="13"/>
      <c r="L213" s="6">
        <f aca="true" t="shared" si="28" ref="L213:L223">E213+F213+G213+H213+J213+K213</f>
        <v>0</v>
      </c>
      <c r="M213" s="26"/>
      <c r="N213" s="28"/>
      <c r="O213" s="28"/>
      <c r="P213" s="28"/>
      <c r="Q213" s="28"/>
      <c r="R213" s="43"/>
      <c r="S213" s="55"/>
      <c r="T213" s="42">
        <f t="shared" si="22"/>
        <v>0</v>
      </c>
    </row>
    <row r="214" spans="2:20" s="7" customFormat="1" ht="11.25">
      <c r="B214" s="14" t="s">
        <v>276</v>
      </c>
      <c r="C214" s="15" t="s">
        <v>277</v>
      </c>
      <c r="D214" s="29">
        <f>SUM(D215:D220)</f>
        <v>160340000</v>
      </c>
      <c r="E214" s="6">
        <f aca="true" t="shared" si="29" ref="E214:J214">SUM(E215:E220)</f>
        <v>0</v>
      </c>
      <c r="F214" s="6">
        <f t="shared" si="29"/>
        <v>361026</v>
      </c>
      <c r="G214" s="6">
        <f t="shared" si="29"/>
        <v>0</v>
      </c>
      <c r="H214" s="6">
        <f t="shared" si="29"/>
        <v>-24</v>
      </c>
      <c r="I214" s="6">
        <f t="shared" si="29"/>
        <v>0</v>
      </c>
      <c r="J214" s="6">
        <f t="shared" si="29"/>
        <v>0</v>
      </c>
      <c r="K214" s="6"/>
      <c r="L214" s="6">
        <f t="shared" si="28"/>
        <v>361002</v>
      </c>
      <c r="M214" s="29">
        <f>SUM(M215:M220)</f>
        <v>361010</v>
      </c>
      <c r="N214" s="30">
        <f>SUM(N215:N220)</f>
        <v>130653010</v>
      </c>
      <c r="O214" s="30">
        <f>SUM(O215:O220)</f>
        <v>37877184.04</v>
      </c>
      <c r="P214" s="28">
        <f t="shared" si="24"/>
        <v>10492.004110689455</v>
      </c>
      <c r="Q214" s="28">
        <f t="shared" si="25"/>
        <v>28.99067081577378</v>
      </c>
      <c r="R214" s="41">
        <f>SUM(R215:R220)</f>
        <v>164608240</v>
      </c>
      <c r="S214" s="54">
        <f>SUM(S215:S220)</f>
        <v>0</v>
      </c>
      <c r="T214" s="42">
        <f t="shared" si="22"/>
        <v>164608240</v>
      </c>
    </row>
    <row r="215" spans="2:20" ht="11.25">
      <c r="B215" s="11" t="s">
        <v>167</v>
      </c>
      <c r="C215" s="12" t="s">
        <v>168</v>
      </c>
      <c r="D215" s="26">
        <v>22337000</v>
      </c>
      <c r="E215" s="10"/>
      <c r="F215" s="10">
        <v>295947</v>
      </c>
      <c r="G215" s="10"/>
      <c r="H215" s="13">
        <v>-24</v>
      </c>
      <c r="I215" s="13">
        <v>-3850000</v>
      </c>
      <c r="J215" s="13"/>
      <c r="K215" s="13"/>
      <c r="L215" s="6">
        <f t="shared" si="28"/>
        <v>295923</v>
      </c>
      <c r="M215" s="26">
        <v>295930</v>
      </c>
      <c r="N215" s="28">
        <v>14004930</v>
      </c>
      <c r="O215" s="28">
        <v>12892327.2</v>
      </c>
      <c r="P215" s="28">
        <f t="shared" si="24"/>
        <v>4356.546210252424</v>
      </c>
      <c r="Q215" s="28">
        <f t="shared" si="25"/>
        <v>92.05563469435405</v>
      </c>
      <c r="R215" s="43">
        <v>23617430</v>
      </c>
      <c r="S215" s="55"/>
      <c r="T215" s="42">
        <f t="shared" si="22"/>
        <v>23617430</v>
      </c>
    </row>
    <row r="216" spans="2:20" s="36" customFormat="1" ht="11.25">
      <c r="B216" s="51" t="s">
        <v>173</v>
      </c>
      <c r="C216" s="52" t="s">
        <v>174</v>
      </c>
      <c r="D216" s="53">
        <v>11924000</v>
      </c>
      <c r="E216" s="27"/>
      <c r="F216" s="27"/>
      <c r="G216" s="27"/>
      <c r="H216" s="48"/>
      <c r="I216" s="48"/>
      <c r="J216" s="48"/>
      <c r="K216" s="48"/>
      <c r="L216" s="27">
        <f t="shared" si="28"/>
        <v>0</v>
      </c>
      <c r="M216" s="53"/>
      <c r="N216" s="45">
        <v>10135000</v>
      </c>
      <c r="O216" s="45">
        <v>9424086</v>
      </c>
      <c r="P216" s="45" t="e">
        <f t="shared" si="24"/>
        <v>#DIV/0!</v>
      </c>
      <c r="Q216" s="45">
        <f t="shared" si="25"/>
        <v>92.9855550074001</v>
      </c>
      <c r="R216" s="43">
        <v>13624000</v>
      </c>
      <c r="S216" s="55"/>
      <c r="T216" s="45">
        <f t="shared" si="22"/>
        <v>13624000</v>
      </c>
    </row>
    <row r="217" spans="2:20" s="36" customFormat="1" ht="11.25">
      <c r="B217" s="51" t="s">
        <v>185</v>
      </c>
      <c r="C217" s="52" t="s">
        <v>186</v>
      </c>
      <c r="D217" s="53">
        <v>3500000</v>
      </c>
      <c r="E217" s="27"/>
      <c r="F217" s="27"/>
      <c r="G217" s="27"/>
      <c r="H217" s="48"/>
      <c r="I217" s="48"/>
      <c r="J217" s="48"/>
      <c r="K217" s="48"/>
      <c r="L217" s="27">
        <f t="shared" si="28"/>
        <v>0</v>
      </c>
      <c r="M217" s="53"/>
      <c r="N217" s="45">
        <v>3475000</v>
      </c>
      <c r="O217" s="45">
        <v>2210000</v>
      </c>
      <c r="P217" s="45" t="e">
        <f t="shared" si="24"/>
        <v>#DIV/0!</v>
      </c>
      <c r="Q217" s="45">
        <f t="shared" si="25"/>
        <v>63.59712230215827</v>
      </c>
      <c r="R217" s="43">
        <v>3850000</v>
      </c>
      <c r="S217" s="55"/>
      <c r="T217" s="45">
        <f t="shared" si="22"/>
        <v>3850000</v>
      </c>
    </row>
    <row r="218" spans="2:20" ht="11.25">
      <c r="B218" s="11" t="s">
        <v>193</v>
      </c>
      <c r="C218" s="12" t="s">
        <v>248</v>
      </c>
      <c r="D218" s="26">
        <v>90136000</v>
      </c>
      <c r="E218" s="10"/>
      <c r="F218" s="10"/>
      <c r="G218" s="10"/>
      <c r="H218" s="13"/>
      <c r="I218" s="13"/>
      <c r="J218" s="13"/>
      <c r="K218" s="13"/>
      <c r="L218" s="6">
        <f t="shared" si="28"/>
        <v>0</v>
      </c>
      <c r="M218" s="26"/>
      <c r="N218" s="28">
        <v>73266000</v>
      </c>
      <c r="O218" s="28">
        <v>5435463.5</v>
      </c>
      <c r="P218" s="28" t="e">
        <f t="shared" si="24"/>
        <v>#DIV/0!</v>
      </c>
      <c r="Q218" s="28">
        <f t="shared" si="25"/>
        <v>7.418807495973575</v>
      </c>
      <c r="R218" s="43">
        <v>72136000</v>
      </c>
      <c r="S218" s="55"/>
      <c r="T218" s="42">
        <f t="shared" si="22"/>
        <v>72136000</v>
      </c>
    </row>
    <row r="219" spans="2:20" ht="11.25">
      <c r="B219" s="11" t="s">
        <v>223</v>
      </c>
      <c r="C219" s="12" t="s">
        <v>249</v>
      </c>
      <c r="D219" s="26">
        <v>27443000</v>
      </c>
      <c r="E219" s="10"/>
      <c r="F219" s="10">
        <v>65079</v>
      </c>
      <c r="G219" s="10"/>
      <c r="H219" s="13"/>
      <c r="I219" s="13">
        <v>3850000</v>
      </c>
      <c r="J219" s="13"/>
      <c r="K219" s="13"/>
      <c r="L219" s="6">
        <f t="shared" si="28"/>
        <v>65079</v>
      </c>
      <c r="M219" s="26">
        <v>65080</v>
      </c>
      <c r="N219" s="28">
        <v>25522080</v>
      </c>
      <c r="O219" s="28">
        <v>3715086.85</v>
      </c>
      <c r="P219" s="28">
        <f t="shared" si="24"/>
        <v>5708.492393976644</v>
      </c>
      <c r="Q219" s="28">
        <f t="shared" si="25"/>
        <v>14.556363940556569</v>
      </c>
      <c r="R219" s="43">
        <v>44380810</v>
      </c>
      <c r="S219" s="55"/>
      <c r="T219" s="42">
        <f t="shared" si="22"/>
        <v>44380810</v>
      </c>
    </row>
    <row r="220" spans="2:20" ht="11.25">
      <c r="B220" s="11" t="s">
        <v>237</v>
      </c>
      <c r="C220" s="12" t="s">
        <v>278</v>
      </c>
      <c r="D220" s="26">
        <v>5000000</v>
      </c>
      <c r="E220" s="10"/>
      <c r="F220" s="10"/>
      <c r="G220" s="10"/>
      <c r="H220" s="13"/>
      <c r="I220" s="13"/>
      <c r="J220" s="13"/>
      <c r="K220" s="13"/>
      <c r="L220" s="6">
        <f t="shared" si="28"/>
        <v>0</v>
      </c>
      <c r="M220" s="26"/>
      <c r="N220" s="28">
        <v>4250000</v>
      </c>
      <c r="O220" s="28">
        <v>4200220.49</v>
      </c>
      <c r="P220" s="28" t="e">
        <f t="shared" si="24"/>
        <v>#DIV/0!</v>
      </c>
      <c r="Q220" s="28">
        <f t="shared" si="25"/>
        <v>98.82871741176471</v>
      </c>
      <c r="R220" s="43">
        <v>7000000</v>
      </c>
      <c r="S220" s="44"/>
      <c r="T220" s="42">
        <f t="shared" si="22"/>
        <v>7000000</v>
      </c>
    </row>
    <row r="221" spans="2:20" ht="11.25">
      <c r="B221" s="11"/>
      <c r="C221" s="12"/>
      <c r="D221" s="26"/>
      <c r="E221" s="10"/>
      <c r="F221" s="10"/>
      <c r="G221" s="10"/>
      <c r="H221" s="13"/>
      <c r="I221" s="13"/>
      <c r="J221" s="13"/>
      <c r="K221" s="13"/>
      <c r="L221" s="6">
        <f t="shared" si="28"/>
        <v>0</v>
      </c>
      <c r="M221" s="26"/>
      <c r="N221" s="28"/>
      <c r="O221" s="28"/>
      <c r="P221" s="28"/>
      <c r="Q221" s="28"/>
      <c r="R221" s="43"/>
      <c r="S221" s="44"/>
      <c r="T221" s="42">
        <f t="shared" si="22"/>
        <v>0</v>
      </c>
    </row>
    <row r="222" spans="2:20" ht="11.25">
      <c r="B222" s="11" t="s">
        <v>279</v>
      </c>
      <c r="C222" s="12" t="s">
        <v>280</v>
      </c>
      <c r="D222" s="26"/>
      <c r="E222" s="10"/>
      <c r="F222" s="10"/>
      <c r="G222" s="10"/>
      <c r="H222" s="13"/>
      <c r="I222" s="13"/>
      <c r="J222" s="13"/>
      <c r="K222" s="13"/>
      <c r="L222" s="6"/>
      <c r="M222" s="26"/>
      <c r="N222" s="26"/>
      <c r="O222" s="26"/>
      <c r="P222" s="26"/>
      <c r="Q222" s="26"/>
      <c r="R222" s="43"/>
      <c r="S222" s="44"/>
      <c r="T222" s="42">
        <f t="shared" si="22"/>
        <v>0</v>
      </c>
    </row>
    <row r="223" spans="2:20" ht="11.25">
      <c r="B223" s="11" t="s">
        <v>281</v>
      </c>
      <c r="C223" s="12" t="s">
        <v>282</v>
      </c>
      <c r="D223" s="26">
        <v>2390000</v>
      </c>
      <c r="E223" s="10"/>
      <c r="F223" s="10"/>
      <c r="G223" s="10"/>
      <c r="H223" s="13"/>
      <c r="I223" s="13"/>
      <c r="J223" s="13"/>
      <c r="K223" s="13"/>
      <c r="L223" s="6">
        <f t="shared" si="28"/>
        <v>0</v>
      </c>
      <c r="M223" s="26"/>
      <c r="N223" s="28">
        <v>2390000</v>
      </c>
      <c r="O223" s="28"/>
      <c r="P223" s="28"/>
      <c r="Q223" s="28"/>
      <c r="R223" s="43">
        <v>2390000</v>
      </c>
      <c r="S223" s="44">
        <f>S5-S136</f>
        <v>0</v>
      </c>
      <c r="T223" s="42">
        <f t="shared" si="22"/>
        <v>2390000</v>
      </c>
    </row>
    <row r="224" ht="11.25">
      <c r="S224" s="49"/>
    </row>
    <row r="225" ht="11.25">
      <c r="S225" s="49"/>
    </row>
    <row r="226" ht="11.25">
      <c r="S226" s="49"/>
    </row>
    <row r="227" ht="11.25">
      <c r="S227" s="49"/>
    </row>
    <row r="228" ht="11.25">
      <c r="S228" s="49"/>
    </row>
    <row r="229" ht="11.25">
      <c r="S229" s="49"/>
    </row>
    <row r="230" ht="11.25">
      <c r="S230" s="49"/>
    </row>
    <row r="231" ht="11.25">
      <c r="S231" s="49"/>
    </row>
    <row r="232" ht="11.25">
      <c r="S232" s="49"/>
    </row>
    <row r="233" ht="11.25">
      <c r="S233" s="49"/>
    </row>
    <row r="234" ht="11.25">
      <c r="S234" s="49"/>
    </row>
    <row r="235" ht="11.25">
      <c r="S235" s="49"/>
    </row>
    <row r="236" ht="11.25">
      <c r="S236" s="49"/>
    </row>
    <row r="237" ht="11.25">
      <c r="S237" s="49"/>
    </row>
    <row r="238" ht="11.25">
      <c r="S238" s="49"/>
    </row>
    <row r="239" ht="11.25">
      <c r="S239" s="49"/>
    </row>
    <row r="240" ht="11.25">
      <c r="S240" s="49"/>
    </row>
    <row r="241" ht="11.25">
      <c r="S241" s="49"/>
    </row>
    <row r="242" ht="11.25">
      <c r="S242" s="49"/>
    </row>
  </sheetData>
  <sheetProtection/>
  <mergeCells count="1">
    <mergeCell ref="M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H31:I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2012-12-18T09:08:07Z</cp:lastPrinted>
  <dcterms:created xsi:type="dcterms:W3CDTF">2012-10-05T07:48:41Z</dcterms:created>
  <dcterms:modified xsi:type="dcterms:W3CDTF">2012-12-18T09:13:55Z</dcterms:modified>
  <cp:category/>
  <cp:version/>
  <cp:contentType/>
  <cp:contentStatus/>
</cp:coreProperties>
</file>