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3735" activeTab="1"/>
  </bookViews>
  <sheets>
    <sheet name="BVC 2017 anexa1" sheetId="1" r:id="rId1"/>
    <sheet name="BVC 2017 anexa 2" sheetId="2" r:id="rId2"/>
    <sheet name="Anexa 3" sheetId="3" r:id="rId3"/>
    <sheet name="Anexa 4" sheetId="4" r:id="rId4"/>
    <sheet name="aneaxa 4a" sheetId="5" r:id="rId5"/>
    <sheet name="Anexa 5" sheetId="6" r:id="rId6"/>
  </sheets>
  <definedNames>
    <definedName name="_xlnm.Print_Area" localSheetId="4">'aneaxa 4a'!$A$1:$F$33</definedName>
    <definedName name="_xlnm.Print_Area" localSheetId="3">'Anexa 4'!$A$1:$I$60</definedName>
    <definedName name="_xlnm.Print_Titles" localSheetId="3">'Anexa 4'!$10:$11</definedName>
    <definedName name="_xlnm.Print_Titles" localSheetId="1">'BVC 2017 anexa 2'!$8:$11</definedName>
    <definedName name="_xlnm.Print_Titles" localSheetId="0">'BVC 2017 anexa1'!$9:$11</definedName>
  </definedNames>
  <calcPr fullCalcOnLoad="1"/>
</workbook>
</file>

<file path=xl/sharedStrings.xml><?xml version="1.0" encoding="utf-8"?>
<sst xmlns="http://schemas.openxmlformats.org/spreadsheetml/2006/main" count="597" uniqueCount="427">
  <si>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</si>
  <si>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</si>
  <si>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</si>
  <si>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</si>
  <si>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</si>
  <si>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</si>
  <si>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</si>
  <si>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</si>
  <si>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</si>
  <si>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</si>
  <si>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</si>
  <si>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</si>
  <si>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</si>
  <si>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</si>
  <si>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</si>
  <si>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</si>
  <si>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</si>
  <si>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</si>
  <si>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</si>
  <si>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</si>
  <si>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</si>
  <si>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</si>
  <si>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</si>
  <si>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</si>
  <si>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</si>
  <si>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</si>
  <si>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</si>
  <si>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</si>
  <si>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</si>
  <si>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</si>
  <si>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</si>
  <si>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</si>
  <si>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</si>
  <si>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</si>
  <si>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</si>
  <si>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</si>
  <si>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</si>
  <si>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</si>
  <si>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</si>
  <si>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</si>
  <si>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</si>
  <si>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</si>
  <si>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</si>
  <si>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</si>
  <si>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</si>
  <si>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</si>
  <si>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</si>
  <si>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</si>
  <si>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</si>
  <si>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</si>
  <si>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</si>
  <si>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</si>
  <si>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</si>
  <si>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</si>
  <si>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</si>
  <si>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</si>
  <si>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</si>
  <si>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</si>
  <si>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</si>
  <si>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</si>
  <si>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</si>
  <si>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</si>
  <si>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</si>
  <si>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</si>
  <si>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</si>
  <si>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</si>
  <si>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</si>
  <si>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</si>
  <si>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</si>
  <si>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</si>
  <si>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</si>
  <si>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</si>
  <si>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</si>
  <si>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</si>
  <si>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</si>
  <si>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</si>
  <si>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</si>
  <si>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</si>
  <si>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</si>
  <si>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</si>
  <si>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</si>
  <si>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</si>
  <si>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</si>
  <si>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</si>
  <si>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</si>
  <si>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</si>
  <si>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</si>
  <si>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</si>
  <si>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</si>
  <si>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</si>
  <si>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</si>
  <si>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</si>
  <si>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</si>
  <si>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</si>
  <si>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</si>
  <si>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</si>
  <si>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</si>
  <si>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</si>
  <si>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</si>
  <si>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</si>
  <si>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</si>
  <si>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</si>
  <si>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</si>
  <si>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</si>
  <si>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</si>
  <si>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</si>
  <si>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</si>
  <si>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</si>
  <si>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</si>
  <si>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</si>
  <si>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</si>
  <si>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</si>
  <si>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</si>
  <si>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</si>
  <si>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</si>
  <si>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</si>
  <si>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</si>
  <si>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</si>
  <si>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</si>
  <si>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</si>
  <si>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</si>
  <si>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</si>
  <si>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</si>
  <si>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</si>
  <si>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</si>
  <si>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</si>
  <si>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</si>
  <si>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</si>
  <si>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</si>
  <si>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</si>
  <si>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</si>
  <si>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</si>
  <si>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</si>
  <si>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</si>
  <si>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</si>
  <si>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</si>
  <si>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</si>
  <si>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</si>
  <si>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</si>
  <si>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</si>
  <si>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</si>
  <si>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</si>
  <si>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</si>
  <si>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</si>
  <si>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</si>
  <si>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</si>
  <si>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</si>
  <si>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</si>
  <si>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</si>
  <si>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</si>
  <si>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</si>
  <si>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</si>
  <si>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</si>
  <si>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</si>
  <si>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</si>
  <si>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</si>
  <si>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</si>
  <si>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</si>
  <si>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</si>
  <si>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</si>
  <si>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</si>
  <si>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</si>
  <si>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</si>
  <si>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</si>
  <si>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</si>
  <si>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</si>
  <si>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</si>
  <si>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</si>
  <si>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</si>
  <si>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</si>
  <si>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</si>
  <si>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</si>
  <si>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</si>
  <si>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</si>
  <si>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</si>
  <si>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</si>
  <si>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</si>
  <si>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</si>
  <si>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</si>
  <si>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</si>
  <si>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</si>
  <si>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</si>
  <si>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</si>
  <si>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</si>
  <si>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</si>
  <si>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</si>
  <si>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</si>
  <si>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</si>
  <si>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</si>
  <si>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</si>
  <si>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</si>
  <si>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</si>
  <si>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</si>
  <si>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</si>
  <si>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</si>
  <si>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</si>
  <si>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</si>
  <si>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</si>
  <si>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</si>
  <si>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</si>
  <si>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</si>
  <si>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</si>
  <si>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</si>
  <si>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</si>
  <si>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</si>
  <si>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</si>
  <si>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</si>
  <si>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</si>
  <si>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</si>
  <si>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</si>
  <si>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</si>
  <si>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</si>
  <si>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</si>
  <si>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</si>
  <si>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</si>
  <si>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</si>
  <si>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</si>
  <si>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</si>
  <si>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</si>
  <si>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</si>
  <si>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</si>
  <si>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</si>
  <si>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</si>
  <si>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</si>
  <si>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</si>
  <si>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</si>
  <si>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</si>
  <si>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</si>
  <si>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</si>
  <si>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</si>
  <si>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</si>
  <si>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</si>
  <si>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</si>
  <si>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</si>
  <si>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</si>
  <si>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</si>
  <si>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</si>
  <si>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</si>
  <si>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</si>
  <si>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</si>
  <si>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</si>
  <si>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</si>
  <si>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</si>
  <si>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</si>
  <si>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</si>
  <si>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</si>
  <si>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</si>
  <si>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</si>
  <si>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</si>
  <si>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</si>
  <si>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</si>
  <si>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</si>
  <si>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</si>
  <si>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</si>
  <si>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</si>
  <si>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</si>
  <si>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</si>
  <si>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</si>
  <si>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</si>
  <si>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</si>
  <si>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</si>
  <si>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</si>
  <si>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</si>
  <si>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</si>
  <si>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</si>
  <si>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</si>
  <si>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</si>
  <si>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</si>
  <si>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</si>
  <si>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</si>
  <si>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</si>
  <si>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</si>
  <si>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</si>
  <si>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</si>
  <si>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</si>
  <si>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</si>
  <si>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</si>
  <si>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</si>
  <si>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</si>
  <si>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</si>
  <si>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</si>
  <si>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</si>
  <si>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</si>
  <si>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</si>
  <si>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</si>
  <si>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</si>
  <si>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</si>
  <si>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</si>
  <si>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</si>
  <si>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</si>
  <si>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</si>
  <si>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</si>
  <si>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</si>
  <si>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</si>
  <si>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</si>
  <si>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</si>
  <si>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</si>
  <si>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</si>
  <si>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</si>
  <si>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</si>
  <si>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</si>
  <si>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</si>
  <si>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</si>
  <si>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</si>
  <si>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</si>
  <si>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</si>
  <si>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</si>
  <si>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</si>
  <si>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</si>
  <si>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</si>
  <si>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</si>
  <si>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</si>
  <si>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</si>
  <si>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</si>
  <si>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</si>
  <si>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</si>
  <si>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</si>
  <si>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</si>
  <si>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</si>
  <si>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</si>
  <si>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</si>
  <si>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</si>
  <si>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</si>
  <si>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</si>
  <si>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</si>
  <si>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</si>
  <si>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</si>
  <si>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</si>
  <si>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</si>
  <si>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</si>
  <si>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</si>
  <si>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</si>
  <si>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</si>
  <si>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</si>
  <si>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</si>
  <si>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</si>
  <si>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</si>
  <si>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</si>
  <si>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</si>
  <si>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</si>
  <si>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</si>
  <si>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</si>
  <si>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</si>
  <si>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</si>
  <si>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</si>
  <si>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</si>
  <si>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</si>
  <si>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MUNICIPIUL TG MURES</t>
  </si>
  <si>
    <t>Productivitatea muncii în unităţi valorice pe total personal mediu (mii lei/persoană) (Rd.2/Rd.153)</t>
  </si>
  <si>
    <t>SPECIFICAŢIE</t>
  </si>
  <si>
    <t>cheltuieli de deplasare, detaşare, transfer, din care:</t>
  </si>
  <si>
    <t xml:space="preserve">cheltuieli cu alte taxe şi impozite </t>
  </si>
  <si>
    <t>conform Hot. AGA</t>
  </si>
  <si>
    <t>TOTAL</t>
  </si>
  <si>
    <t>CONTABIL SEF</t>
  </si>
  <si>
    <t>U.M.</t>
  </si>
  <si>
    <t>Preţ unitar</t>
  </si>
  <si>
    <t>buc.</t>
  </si>
  <si>
    <t>Contabil sef</t>
  </si>
  <si>
    <t>Cant.</t>
  </si>
  <si>
    <t>Lista cu echipamente propuse pentru dotare</t>
  </si>
  <si>
    <t xml:space="preserve">                     Lista cu dotări independente</t>
  </si>
  <si>
    <t xml:space="preserve">TOTAL </t>
  </si>
  <si>
    <t>Dotari conform anexa nr.5a</t>
  </si>
  <si>
    <t xml:space="preserve">Sume din vanzarea apartamentelor </t>
  </si>
  <si>
    <t>9</t>
  </si>
  <si>
    <t>7</t>
  </si>
  <si>
    <r>
      <t xml:space="preserve">      -</t>
    </r>
    <r>
      <rPr>
        <b/>
        <i/>
        <sz val="10"/>
        <rFont val="Times New Roman"/>
        <family val="1"/>
      </rPr>
      <t>aferente bunurilor de natura domeniului public</t>
    </r>
  </si>
  <si>
    <t xml:space="preserve">   - dividende cuvenite bugetului local*</t>
  </si>
  <si>
    <t>Servicii prestate pentru terti</t>
  </si>
  <si>
    <t xml:space="preserve"> </t>
  </si>
  <si>
    <t>Preliminat</t>
  </si>
  <si>
    <t>Estimări an 2018</t>
  </si>
  <si>
    <t>an 2018</t>
  </si>
  <si>
    <t>Venituri proprii</t>
  </si>
  <si>
    <t>3a</t>
  </si>
  <si>
    <t>Credite pentru finantarea activitatii curente (soldul ramas de rambursat</t>
  </si>
  <si>
    <t>6a</t>
  </si>
  <si>
    <t>6b</t>
  </si>
  <si>
    <t>6c</t>
  </si>
  <si>
    <t>6d</t>
  </si>
  <si>
    <t>din care:</t>
  </si>
  <si>
    <t>8= 5/3a</t>
  </si>
  <si>
    <t>7= 6/5</t>
  </si>
  <si>
    <t>Trim. II</t>
  </si>
  <si>
    <t>Trim. I</t>
  </si>
  <si>
    <t>Trim. III</t>
  </si>
  <si>
    <t>Anexa nr.4a</t>
  </si>
  <si>
    <t xml:space="preserve"> Propu- neri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</si>
  <si>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</si>
  <si>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</si>
  <si>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 xml:space="preserve">Cheltuieli cu asigurările şi protecţia socială, fondurile speciale şi alte obligaţii legale (Rd.114+Rd.115+Rd.116 +Rd.117+Rd.118+Rd.119), din care: </t>
  </si>
  <si>
    <t>Rea- lizat 2015</t>
  </si>
  <si>
    <t>Prevederi an precedent 2016</t>
  </si>
  <si>
    <t>Propuneri an curent 2017</t>
  </si>
  <si>
    <t>SC ADMINISTRATOR IMOBILE SI PIETE SRL</t>
  </si>
  <si>
    <t>TG MURES, STR. CUZA VODA NR.89</t>
  </si>
  <si>
    <t>CUI RO 16405213</t>
  </si>
  <si>
    <t>ADMINISTRATOR</t>
  </si>
  <si>
    <t>UJICA VALER</t>
  </si>
  <si>
    <t>DORDEA AURICA</t>
  </si>
  <si>
    <t>TG MURES, STR.CUZA VODA NR.89</t>
  </si>
  <si>
    <t>TG MURES, STR. CUZA VODA  NR.89</t>
  </si>
  <si>
    <t>TG MURES, STR. CUZA VODA, NR. 89</t>
  </si>
  <si>
    <t>SC ADMINISTRATOR IMOBILE SI PIETE SRLL</t>
  </si>
  <si>
    <t>Dordea Aurica</t>
  </si>
  <si>
    <t>an precedent 2016</t>
  </si>
  <si>
    <t>an curent 2017</t>
  </si>
  <si>
    <t>an 2019</t>
  </si>
  <si>
    <t>Prelimi -nat 2016</t>
  </si>
  <si>
    <t>An 2017</t>
  </si>
  <si>
    <t>Prevederi an 2015</t>
  </si>
  <si>
    <t>BUGETUL  DE  VENITURI  ŞI  CHELTUIELI  PE  ANUL 2017</t>
  </si>
  <si>
    <t>Preliminat  an precedent 2016</t>
  </si>
  <si>
    <t>Propuneri  an curent 2017</t>
  </si>
  <si>
    <t>Estimări an 2019</t>
  </si>
  <si>
    <t>Profit brut</t>
  </si>
  <si>
    <t>Executie bransament apa P. Vechituri</t>
  </si>
  <si>
    <t>Executie instalatie de apa si canalizare P. Vechituri</t>
  </si>
  <si>
    <t>Executie extindere acoperis P. 1848</t>
  </si>
  <si>
    <t>Inlocuire jghiaburi si scurgere acoperis P. Diamant</t>
  </si>
  <si>
    <t>Reparatii, zugravit exterior hala veche P. C. Voda</t>
  </si>
  <si>
    <t>Executie porti acces P. C. Voda</t>
  </si>
  <si>
    <t>Asfaltare aleei si rigole P. Armater</t>
  </si>
  <si>
    <t>Montare tamplarie PVC hala veche P. C. Voda</t>
  </si>
  <si>
    <t>Renovat portal intrare pietonala P. C. Voda</t>
  </si>
  <si>
    <t>Unitate centrala calculator - server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</si>
</sst>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5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2" fillId="27" borderId="14" applyNumberFormat="0" applyAlignment="0" applyProtection="0"/>
    <xf numFmtId="0" fontId="20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left" vertical="top" wrapText="1"/>
    </xf>
    <xf numFmtId="0" fontId="22" fillId="0" borderId="17" xfId="62" applyFont="1" applyFill="1" applyBorder="1" applyAlignment="1">
      <alignment vertical="center" wrapText="1"/>
      <protection/>
    </xf>
    <xf numFmtId="0" fontId="22" fillId="0" borderId="17" xfId="62" applyFont="1" applyFill="1" applyBorder="1" applyAlignment="1">
      <alignment horizontal="right" vertical="center" wrapText="1"/>
      <protection/>
    </xf>
    <xf numFmtId="3" fontId="22" fillId="0" borderId="17" xfId="0" applyNumberFormat="1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4" fillId="0" borderId="0" xfId="61" applyFont="1" applyFill="1" applyAlignment="1">
      <alignment horizontal="left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3" fillId="28" borderId="15" xfId="0" applyFont="1" applyFill="1" applyBorder="1" applyAlignment="1">
      <alignment horizontal="left" vertical="top" wrapText="1"/>
    </xf>
    <xf numFmtId="49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15" xfId="62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/>
      <protection/>
    </xf>
    <xf numFmtId="0" fontId="22" fillId="0" borderId="0" xfId="62" applyFont="1" applyFill="1" applyBorder="1">
      <alignment/>
      <protection/>
    </xf>
    <xf numFmtId="0" fontId="24" fillId="0" borderId="15" xfId="62" applyFont="1" applyFill="1" applyBorder="1" applyAlignment="1">
      <alignment horizontal="center"/>
      <protection/>
    </xf>
    <xf numFmtId="3" fontId="24" fillId="0" borderId="15" xfId="62" applyNumberFormat="1" applyFont="1" applyFill="1" applyBorder="1" applyAlignment="1">
      <alignment horizontal="right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0" fontId="24" fillId="0" borderId="15" xfId="62" applyFont="1" applyFill="1" applyBorder="1" applyAlignment="1">
      <alignment horizontal="right"/>
      <protection/>
    </xf>
    <xf numFmtId="3" fontId="22" fillId="0" borderId="15" xfId="62" applyNumberFormat="1" applyFont="1" applyFill="1" applyBorder="1" applyAlignment="1">
      <alignment horizontal="right"/>
      <protection/>
    </xf>
    <xf numFmtId="0" fontId="43" fillId="0" borderId="0" xfId="62" applyFont="1" applyFill="1" applyBorder="1">
      <alignment/>
      <protection/>
    </xf>
    <xf numFmtId="0" fontId="43" fillId="0" borderId="0" xfId="61" applyFont="1" applyFill="1" applyBorder="1">
      <alignment/>
      <protection/>
    </xf>
    <xf numFmtId="0" fontId="43" fillId="0" borderId="0" xfId="61" applyFont="1" applyFill="1">
      <alignment/>
      <protection/>
    </xf>
    <xf numFmtId="3" fontId="24" fillId="0" borderId="28" xfId="62" applyNumberFormat="1" applyFont="1" applyFill="1" applyBorder="1" applyAlignment="1">
      <alignment horizontal="right"/>
      <protection/>
    </xf>
    <xf numFmtId="0" fontId="24" fillId="0" borderId="0" xfId="61" applyFont="1" applyFill="1" applyBorder="1" applyAlignment="1">
      <alignment horizontal="left" vertical="top" wrapText="1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wrapText="1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 applyFill="1" applyAlignment="1">
      <alignment horizontal="right"/>
      <protection/>
    </xf>
    <xf numFmtId="0" fontId="22" fillId="0" borderId="0" xfId="61" applyFont="1" applyFill="1" applyBorder="1" applyAlignment="1">
      <alignment horizontal="right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5" xfId="61" applyFont="1" applyFill="1" applyBorder="1" applyAlignment="1">
      <alignment horizontal="center" wrapText="1"/>
      <protection/>
    </xf>
    <xf numFmtId="0" fontId="22" fillId="0" borderId="15" xfId="61" applyFont="1" applyFill="1" applyBorder="1" applyAlignment="1">
      <alignment vertical="center" wrapText="1"/>
      <protection/>
    </xf>
    <xf numFmtId="3" fontId="22" fillId="0" borderId="15" xfId="61" applyNumberFormat="1" applyFont="1" applyFill="1" applyBorder="1" applyAlignment="1">
      <alignment horizontal="right" wrapText="1"/>
      <protection/>
    </xf>
    <xf numFmtId="3" fontId="22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vertical="center" wrapText="1"/>
      <protection/>
    </xf>
    <xf numFmtId="0" fontId="24" fillId="0" borderId="15" xfId="61" applyFont="1" applyFill="1" applyBorder="1" applyAlignment="1">
      <alignment horizontal="center" wrapText="1"/>
      <protection/>
    </xf>
    <xf numFmtId="3" fontId="24" fillId="0" borderId="15" xfId="61" applyNumberFormat="1" applyFont="1" applyFill="1" applyBorder="1" applyAlignment="1">
      <alignment horizontal="right" wrapText="1"/>
      <protection/>
    </xf>
    <xf numFmtId="3" fontId="24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vertical="top" wrapText="1"/>
      <protection/>
    </xf>
    <xf numFmtId="0" fontId="24" fillId="0" borderId="15" xfId="0" applyFont="1" applyBorder="1" applyAlignment="1">
      <alignment vertical="top" wrapText="1"/>
    </xf>
    <xf numFmtId="3" fontId="24" fillId="0" borderId="0" xfId="61" applyNumberFormat="1" applyFont="1" applyFill="1" applyBorder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2" fillId="0" borderId="30" xfId="0" applyFont="1" applyBorder="1" applyAlignment="1">
      <alignment wrapText="1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2" xfId="0" applyFont="1" applyBorder="1" applyAlignment="1">
      <alignment wrapText="1"/>
    </xf>
    <xf numFmtId="0" fontId="24" fillId="0" borderId="15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2" xfId="0" applyFont="1" applyBorder="1" applyAlignment="1">
      <alignment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right" vertical="center" wrapText="1"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2" fillId="0" borderId="35" xfId="0" applyFont="1" applyBorder="1" applyAlignment="1">
      <alignment wrapText="1"/>
    </xf>
    <xf numFmtId="0" fontId="24" fillId="0" borderId="17" xfId="0" applyFont="1" applyBorder="1" applyAlignment="1">
      <alignment/>
    </xf>
    <xf numFmtId="0" fontId="24" fillId="0" borderId="29" xfId="0" applyFont="1" applyBorder="1" applyAlignment="1">
      <alignment/>
    </xf>
    <xf numFmtId="0" fontId="22" fillId="0" borderId="3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24" fillId="0" borderId="45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44" xfId="0" applyFont="1" applyBorder="1" applyAlignment="1">
      <alignment/>
    </xf>
    <xf numFmtId="0" fontId="22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3" fontId="22" fillId="0" borderId="0" xfId="62" applyNumberFormat="1" applyFont="1" applyFill="1" applyBorder="1">
      <alignment/>
      <protection/>
    </xf>
    <xf numFmtId="3" fontId="24" fillId="0" borderId="15" xfId="0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3" fontId="22" fillId="0" borderId="28" xfId="0" applyNumberFormat="1" applyFont="1" applyBorder="1" applyAlignment="1">
      <alignment horizontal="right" wrapText="1"/>
    </xf>
    <xf numFmtId="3" fontId="24" fillId="0" borderId="34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29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8" fillId="28" borderId="0" xfId="0" applyFont="1" applyFill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/>
    </xf>
    <xf numFmtId="3" fontId="21" fillId="0" borderId="22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29" fillId="0" borderId="23" xfId="0" applyNumberFormat="1" applyFont="1" applyBorder="1" applyAlignment="1">
      <alignment horizontal="center"/>
    </xf>
    <xf numFmtId="3" fontId="29" fillId="0" borderId="22" xfId="0" applyNumberFormat="1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3" fontId="30" fillId="0" borderId="15" xfId="0" applyNumberFormat="1" applyFont="1" applyBorder="1" applyAlignment="1">
      <alignment horizontal="center"/>
    </xf>
    <xf numFmtId="49" fontId="30" fillId="0" borderId="28" xfId="0" applyNumberFormat="1" applyFont="1" applyBorder="1" applyAlignment="1">
      <alignment wrapText="1"/>
    </xf>
    <xf numFmtId="3" fontId="30" fillId="0" borderId="28" xfId="0" applyNumberFormat="1" applyFont="1" applyBorder="1" applyAlignment="1">
      <alignment horizontal="center"/>
    </xf>
    <xf numFmtId="3" fontId="30" fillId="0" borderId="31" xfId="0" applyNumberFormat="1" applyFont="1" applyBorder="1" applyAlignment="1">
      <alignment horizontal="right"/>
    </xf>
    <xf numFmtId="3" fontId="30" fillId="0" borderId="49" xfId="0" applyNumberFormat="1" applyFont="1" applyBorder="1" applyAlignment="1">
      <alignment horizontal="center"/>
    </xf>
    <xf numFmtId="3" fontId="30" fillId="0" borderId="49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center"/>
    </xf>
    <xf numFmtId="3" fontId="29" fillId="0" borderId="22" xfId="0" applyNumberFormat="1" applyFont="1" applyBorder="1" applyAlignment="1">
      <alignment/>
    </xf>
    <xf numFmtId="3" fontId="29" fillId="0" borderId="1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8" fillId="0" borderId="28" xfId="0" applyNumberFormat="1" applyFont="1" applyBorder="1" applyAlignment="1">
      <alignment wrapText="1"/>
    </xf>
    <xf numFmtId="3" fontId="30" fillId="0" borderId="28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9" fontId="24" fillId="0" borderId="32" xfId="0" applyNumberFormat="1" applyFont="1" applyBorder="1" applyAlignment="1">
      <alignment wrapText="1"/>
    </xf>
    <xf numFmtId="3" fontId="24" fillId="0" borderId="15" xfId="0" applyNumberFormat="1" applyFont="1" applyBorder="1" applyAlignment="1">
      <alignment horizontal="right" vertical="center" wrapText="1"/>
    </xf>
    <xf numFmtId="3" fontId="22" fillId="0" borderId="34" xfId="0" applyNumberFormat="1" applyFont="1" applyBorder="1" applyAlignment="1">
      <alignment horizontal="right"/>
    </xf>
    <xf numFmtId="10" fontId="24" fillId="0" borderId="0" xfId="61" applyNumberFormat="1" applyFont="1" applyFill="1" applyBorder="1">
      <alignment/>
      <protection/>
    </xf>
    <xf numFmtId="10" fontId="22" fillId="0" borderId="15" xfId="62" applyNumberFormat="1" applyFont="1" applyFill="1" applyBorder="1" applyAlignment="1">
      <alignment horizontal="center" vertical="center"/>
      <protection/>
    </xf>
    <xf numFmtId="10" fontId="22" fillId="0" borderId="0" xfId="61" applyNumberFormat="1" applyFont="1" applyFill="1" applyBorder="1">
      <alignment/>
      <protection/>
    </xf>
    <xf numFmtId="0" fontId="24" fillId="0" borderId="28" xfId="0" applyFont="1" applyBorder="1" applyAlignment="1">
      <alignment horizontal="right" wrapText="1"/>
    </xf>
    <xf numFmtId="0" fontId="24" fillId="0" borderId="15" xfId="0" applyFont="1" applyBorder="1" applyAlignment="1">
      <alignment horizontal="right" vertical="center" wrapText="1"/>
    </xf>
    <xf numFmtId="14" fontId="24" fillId="0" borderId="15" xfId="0" applyNumberFormat="1" applyFont="1" applyBorder="1" applyAlignment="1">
      <alignment horizontal="right"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wrapText="1"/>
      <protection/>
    </xf>
    <xf numFmtId="0" fontId="25" fillId="0" borderId="15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top" wrapText="1"/>
      <protection/>
    </xf>
    <xf numFmtId="0" fontId="25" fillId="0" borderId="50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49" xfId="62" applyFont="1" applyFill="1" applyBorder="1" applyAlignment="1">
      <alignment horizontal="center" vertical="center"/>
      <protection/>
    </xf>
    <xf numFmtId="0" fontId="25" fillId="0" borderId="5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vertical="center" wrapText="1"/>
      <protection/>
    </xf>
    <xf numFmtId="0" fontId="31" fillId="0" borderId="15" xfId="62" applyFont="1" applyFill="1" applyBorder="1" applyAlignment="1">
      <alignment wrapText="1"/>
      <protection/>
    </xf>
    <xf numFmtId="49" fontId="25" fillId="0" borderId="15" xfId="62" applyNumberFormat="1" applyFont="1" applyFill="1" applyBorder="1" applyAlignment="1">
      <alignment horizontal="left" vertical="top" wrapText="1"/>
      <protection/>
    </xf>
    <xf numFmtId="0" fontId="25" fillId="0" borderId="33" xfId="62" applyFont="1" applyFill="1" applyBorder="1" applyAlignment="1">
      <alignment horizontal="center" vertical="center"/>
      <protection/>
    </xf>
    <xf numFmtId="0" fontId="25" fillId="0" borderId="28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center"/>
      <protection/>
    </xf>
    <xf numFmtId="0" fontId="25" fillId="0" borderId="50" xfId="62" applyFont="1" applyFill="1" applyBorder="1" applyAlignment="1">
      <alignment vertical="top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49" fontId="25" fillId="0" borderId="50" xfId="62" applyNumberFormat="1" applyFont="1" applyFill="1" applyBorder="1" applyAlignment="1">
      <alignment horizontal="left" vertical="top" wrapText="1"/>
      <protection/>
    </xf>
    <xf numFmtId="0" fontId="25" fillId="0" borderId="51" xfId="62" applyFont="1" applyFill="1" applyBorder="1" applyAlignment="1">
      <alignment horizontal="center" vertical="center" wrapText="1"/>
      <protection/>
    </xf>
    <xf numFmtId="0" fontId="25" fillId="0" borderId="52" xfId="62" applyFont="1" applyFill="1" applyBorder="1" applyAlignment="1">
      <alignment horizontal="center" vertical="center" wrapText="1"/>
      <protection/>
    </xf>
    <xf numFmtId="0" fontId="25" fillId="0" borderId="50" xfId="62" applyFont="1" applyFill="1" applyBorder="1" applyAlignment="1">
      <alignment horizontal="center" vertical="center"/>
      <protection/>
    </xf>
    <xf numFmtId="0" fontId="25" fillId="0" borderId="15" xfId="61" applyFont="1" applyFill="1" applyBorder="1" applyAlignment="1">
      <alignment horizontal="left" vertical="top" wrapText="1"/>
      <protection/>
    </xf>
    <xf numFmtId="0" fontId="22" fillId="0" borderId="0" xfId="61" applyFont="1" applyFill="1" applyBorder="1" applyAlignment="1">
      <alignment horizontal="left" vertical="top" wrapText="1"/>
      <protection/>
    </xf>
    <xf numFmtId="10" fontId="22" fillId="0" borderId="16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 horizontal="right"/>
    </xf>
    <xf numFmtId="10" fontId="22" fillId="0" borderId="44" xfId="0" applyNumberFormat="1" applyFont="1" applyBorder="1" applyAlignment="1">
      <alignment horizontal="right"/>
    </xf>
    <xf numFmtId="10" fontId="22" fillId="0" borderId="34" xfId="0" applyNumberFormat="1" applyFont="1" applyBorder="1" applyAlignment="1">
      <alignment horizontal="right"/>
    </xf>
    <xf numFmtId="9" fontId="22" fillId="0" borderId="15" xfId="61" applyNumberFormat="1" applyFont="1" applyFill="1" applyBorder="1" applyAlignment="1">
      <alignment horizontal="right"/>
      <protection/>
    </xf>
    <xf numFmtId="9" fontId="24" fillId="0" borderId="15" xfId="61" applyNumberFormat="1" applyFont="1" applyFill="1" applyBorder="1" applyAlignment="1">
      <alignment horizontal="right"/>
      <protection/>
    </xf>
    <xf numFmtId="9" fontId="22" fillId="0" borderId="15" xfId="61" applyNumberFormat="1" applyFont="1" applyFill="1" applyBorder="1" applyAlignment="1">
      <alignment horizontal="right" wrapText="1"/>
      <protection/>
    </xf>
    <xf numFmtId="9" fontId="24" fillId="0" borderId="15" xfId="61" applyNumberFormat="1" applyFont="1" applyFill="1" applyBorder="1" applyAlignment="1">
      <alignment horizontal="right" wrapText="1"/>
      <protection/>
    </xf>
    <xf numFmtId="14" fontId="24" fillId="0" borderId="15" xfId="0" applyNumberFormat="1" applyFont="1" applyBorder="1" applyAlignment="1">
      <alignment/>
    </xf>
    <xf numFmtId="0" fontId="30" fillId="0" borderId="49" xfId="0" applyFont="1" applyBorder="1" applyAlignment="1">
      <alignment horizontal="center"/>
    </xf>
    <xf numFmtId="3" fontId="30" fillId="0" borderId="49" xfId="0" applyNumberFormat="1" applyFont="1" applyBorder="1" applyAlignment="1">
      <alignment horizontal="right"/>
    </xf>
    <xf numFmtId="10" fontId="24" fillId="0" borderId="0" xfId="61" applyNumberFormat="1" applyFont="1" applyFill="1" applyBorder="1" applyAlignment="1">
      <alignment horizontal="right"/>
      <protection/>
    </xf>
    <xf numFmtId="10" fontId="24" fillId="0" borderId="0" xfId="62" applyNumberFormat="1" applyFont="1" applyFill="1" applyBorder="1" applyAlignment="1">
      <alignment horizontal="right"/>
      <protection/>
    </xf>
    <xf numFmtId="10" fontId="24" fillId="0" borderId="0" xfId="61" applyNumberFormat="1" applyFont="1" applyFill="1" applyBorder="1">
      <alignment/>
      <protection/>
    </xf>
    <xf numFmtId="0" fontId="24" fillId="0" borderId="0" xfId="61" applyFont="1" applyFill="1" applyBorder="1" applyAlignment="1">
      <alignment wrapText="1"/>
      <protection/>
    </xf>
    <xf numFmtId="0" fontId="22" fillId="0" borderId="28" xfId="61" applyFont="1" applyFill="1" applyBorder="1" applyAlignment="1">
      <alignment horizontal="left" vertical="center" wrapText="1"/>
      <protection/>
    </xf>
    <xf numFmtId="0" fontId="22" fillId="0" borderId="28" xfId="61" applyFont="1" applyFill="1" applyBorder="1" applyAlignment="1">
      <alignment horizontal="center" vertical="center" wrapText="1"/>
      <protection/>
    </xf>
    <xf numFmtId="0" fontId="22" fillId="0" borderId="28" xfId="61" applyFont="1" applyFill="1" applyBorder="1" applyAlignment="1">
      <alignment vertical="center" wrapText="1"/>
      <protection/>
    </xf>
    <xf numFmtId="0" fontId="22" fillId="0" borderId="28" xfId="61" applyFont="1" applyFill="1" applyBorder="1" applyAlignment="1">
      <alignment horizontal="center" wrapText="1"/>
      <protection/>
    </xf>
    <xf numFmtId="3" fontId="22" fillId="0" borderId="28" xfId="61" applyNumberFormat="1" applyFont="1" applyFill="1" applyBorder="1" applyAlignment="1">
      <alignment horizontal="right" wrapText="1"/>
      <protection/>
    </xf>
    <xf numFmtId="9" fontId="22" fillId="0" borderId="28" xfId="61" applyNumberFormat="1" applyFont="1" applyFill="1" applyBorder="1" applyAlignment="1">
      <alignment horizontal="right" wrapText="1"/>
      <protection/>
    </xf>
    <xf numFmtId="9" fontId="22" fillId="0" borderId="28" xfId="61" applyNumberFormat="1" applyFont="1" applyFill="1" applyBorder="1" applyAlignment="1">
      <alignment horizontal="right"/>
      <protection/>
    </xf>
    <xf numFmtId="10" fontId="22" fillId="0" borderId="34" xfId="62" applyNumberFormat="1" applyFont="1" applyFill="1" applyBorder="1" applyAlignment="1">
      <alignment horizontal="center" vertical="center"/>
      <protection/>
    </xf>
    <xf numFmtId="0" fontId="22" fillId="0" borderId="35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wrapText="1"/>
      <protection/>
    </xf>
    <xf numFmtId="10" fontId="22" fillId="0" borderId="17" xfId="61" applyNumberFormat="1" applyFont="1" applyFill="1" applyBorder="1" applyAlignment="1">
      <alignment horizontal="center" wrapText="1"/>
      <protection/>
    </xf>
    <xf numFmtId="0" fontId="22" fillId="0" borderId="17" xfId="61" applyFont="1" applyFill="1" applyBorder="1" applyAlignment="1">
      <alignment horizontal="center"/>
      <protection/>
    </xf>
    <xf numFmtId="49" fontId="22" fillId="0" borderId="17" xfId="61" applyNumberFormat="1" applyFont="1" applyFill="1" applyBorder="1" applyAlignment="1">
      <alignment horizontal="center"/>
      <protection/>
    </xf>
    <xf numFmtId="49" fontId="22" fillId="0" borderId="29" xfId="61" applyNumberFormat="1" applyFont="1" applyFill="1" applyBorder="1" applyAlignment="1">
      <alignment horizontal="center"/>
      <protection/>
    </xf>
    <xf numFmtId="3" fontId="22" fillId="0" borderId="15" xfId="62" applyNumberFormat="1" applyFont="1" applyFill="1" applyBorder="1" applyAlignment="1">
      <alignment/>
      <protection/>
    </xf>
    <xf numFmtId="3" fontId="24" fillId="0" borderId="15" xfId="62" applyNumberFormat="1" applyFont="1" applyFill="1" applyBorder="1" applyAlignment="1">
      <alignment/>
      <protection/>
    </xf>
    <xf numFmtId="0" fontId="25" fillId="0" borderId="49" xfId="62" applyFont="1" applyFill="1" applyBorder="1" applyAlignment="1">
      <alignment horizontal="left" vertical="top" wrapText="1"/>
      <protection/>
    </xf>
    <xf numFmtId="3" fontId="22" fillId="0" borderId="49" xfId="62" applyNumberFormat="1" applyFont="1" applyFill="1" applyBorder="1" applyAlignment="1">
      <alignment horizontal="right"/>
      <protection/>
    </xf>
    <xf numFmtId="0" fontId="25" fillId="0" borderId="49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25" fillId="0" borderId="49" xfId="62" applyFont="1" applyFill="1" applyBorder="1" applyAlignment="1">
      <alignment horizontal="center" vertical="center" wrapText="1"/>
      <protection/>
    </xf>
    <xf numFmtId="3" fontId="22" fillId="0" borderId="28" xfId="62" applyNumberFormat="1" applyFont="1" applyFill="1" applyBorder="1" applyAlignment="1">
      <alignment horizontal="right"/>
      <protection/>
    </xf>
    <xf numFmtId="0" fontId="22" fillId="0" borderId="0" xfId="62" applyFont="1" applyFill="1" applyBorder="1">
      <alignment/>
      <protection/>
    </xf>
    <xf numFmtId="10" fontId="22" fillId="0" borderId="0" xfId="62" applyNumberFormat="1" applyFont="1" applyFill="1" applyBorder="1" applyAlignment="1">
      <alignment horizontal="right"/>
      <protection/>
    </xf>
    <xf numFmtId="10" fontId="22" fillId="0" borderId="15" xfId="62" applyNumberFormat="1" applyFont="1" applyFill="1" applyBorder="1" applyAlignment="1">
      <alignment horizontal="center" vertical="center" wrapText="1"/>
      <protection/>
    </xf>
    <xf numFmtId="9" fontId="24" fillId="0" borderId="15" xfId="62" applyNumberFormat="1" applyFont="1" applyFill="1" applyBorder="1" applyAlignment="1">
      <alignment horizontal="right"/>
      <protection/>
    </xf>
    <xf numFmtId="9" fontId="22" fillId="0" borderId="15" xfId="62" applyNumberFormat="1" applyFont="1" applyFill="1" applyBorder="1" applyAlignment="1">
      <alignment horizontal="right"/>
      <protection/>
    </xf>
    <xf numFmtId="0" fontId="22" fillId="0" borderId="53" xfId="0" applyFont="1" applyBorder="1" applyAlignment="1">
      <alignment horizontal="center"/>
    </xf>
    <xf numFmtId="3" fontId="24" fillId="0" borderId="28" xfId="0" applyNumberFormat="1" applyFont="1" applyBorder="1" applyAlignment="1">
      <alignment horizontal="right" wrapText="1"/>
    </xf>
    <xf numFmtId="3" fontId="22" fillId="0" borderId="28" xfId="0" applyNumberFormat="1" applyFont="1" applyBorder="1" applyAlignment="1">
      <alignment horizontal="right"/>
    </xf>
    <xf numFmtId="0" fontId="22" fillId="0" borderId="0" xfId="61" applyFont="1" applyFill="1" applyBorder="1" applyAlignment="1">
      <alignment horizontal="right"/>
      <protection/>
    </xf>
    <xf numFmtId="0" fontId="22" fillId="0" borderId="0" xfId="62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horizontal="center"/>
      <protection/>
    </xf>
    <xf numFmtId="3" fontId="22" fillId="0" borderId="15" xfId="62" applyNumberFormat="1" applyFont="1" applyFill="1" applyBorder="1" applyAlignment="1">
      <alignment horizontal="right"/>
      <protection/>
    </xf>
    <xf numFmtId="0" fontId="22" fillId="0" borderId="0" xfId="61" applyFont="1" applyFill="1" applyBorder="1">
      <alignment/>
      <protection/>
    </xf>
    <xf numFmtId="3" fontId="24" fillId="0" borderId="0" xfId="0" applyNumberFormat="1" applyFont="1" applyAlignment="1">
      <alignment/>
    </xf>
    <xf numFmtId="0" fontId="24" fillId="0" borderId="32" xfId="0" applyFont="1" applyBorder="1" applyAlignment="1">
      <alignment wrapText="1"/>
    </xf>
    <xf numFmtId="0" fontId="24" fillId="0" borderId="15" xfId="0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3" fontId="24" fillId="0" borderId="34" xfId="0" applyNumberFormat="1" applyFont="1" applyBorder="1" applyAlignment="1">
      <alignment horizontal="right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2" xfId="0" applyFont="1" applyBorder="1" applyAlignment="1">
      <alignment wrapText="1"/>
    </xf>
    <xf numFmtId="0" fontId="22" fillId="0" borderId="15" xfId="0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22" fillId="0" borderId="28" xfId="0" applyNumberFormat="1" applyFont="1" applyBorder="1" applyAlignment="1">
      <alignment horizontal="right" wrapText="1"/>
    </xf>
    <xf numFmtId="3" fontId="22" fillId="0" borderId="34" xfId="0" applyNumberFormat="1" applyFont="1" applyBorder="1" applyAlignment="1">
      <alignment horizontal="right"/>
    </xf>
    <xf numFmtId="0" fontId="22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54" xfId="0" applyNumberFormat="1" applyFont="1" applyBorder="1" applyAlignment="1">
      <alignment horizontal="right" wrapText="1"/>
    </xf>
    <xf numFmtId="3" fontId="22" fillId="0" borderId="34" xfId="0" applyNumberFormat="1" applyFont="1" applyBorder="1" applyAlignment="1">
      <alignment horizontal="right" vertical="center" wrapText="1"/>
    </xf>
    <xf numFmtId="3" fontId="44" fillId="0" borderId="0" xfId="62" applyNumberFormat="1" applyFont="1" applyFill="1" applyBorder="1" applyAlignment="1">
      <alignment horizontal="right"/>
      <protection/>
    </xf>
    <xf numFmtId="0" fontId="22" fillId="0" borderId="55" xfId="0" applyFont="1" applyFill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2" fontId="22" fillId="0" borderId="56" xfId="0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wrapText="1"/>
    </xf>
    <xf numFmtId="2" fontId="22" fillId="0" borderId="57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wrapText="1"/>
    </xf>
    <xf numFmtId="0" fontId="22" fillId="0" borderId="28" xfId="62" applyFont="1" applyFill="1" applyBorder="1" applyAlignment="1">
      <alignment horizontal="center" vertical="center" wrapText="1"/>
      <protection/>
    </xf>
    <xf numFmtId="3" fontId="22" fillId="0" borderId="15" xfId="62" applyNumberFormat="1" applyFont="1" applyFill="1" applyBorder="1" applyAlignment="1">
      <alignment/>
      <protection/>
    </xf>
    <xf numFmtId="0" fontId="22" fillId="0" borderId="15" xfId="62" applyFont="1" applyFill="1" applyBorder="1" applyAlignment="1">
      <alignment horizontal="right"/>
      <protection/>
    </xf>
    <xf numFmtId="3" fontId="22" fillId="0" borderId="49" xfId="62" applyNumberFormat="1" applyFont="1" applyFill="1" applyBorder="1" applyAlignment="1">
      <alignment horizontal="right"/>
      <protection/>
    </xf>
    <xf numFmtId="3" fontId="22" fillId="0" borderId="15" xfId="61" applyNumberFormat="1" applyFont="1" applyFill="1" applyBorder="1" applyAlignment="1">
      <alignment horizontal="right" wrapText="1"/>
      <protection/>
    </xf>
    <xf numFmtId="3" fontId="22" fillId="0" borderId="28" xfId="62" applyNumberFormat="1" applyFont="1" applyFill="1" applyBorder="1" applyAlignment="1">
      <alignment horizontal="right"/>
      <protection/>
    </xf>
    <xf numFmtId="0" fontId="22" fillId="0" borderId="0" xfId="61" applyFont="1" applyFill="1" applyBorder="1" applyAlignment="1">
      <alignment horizontal="center"/>
      <protection/>
    </xf>
    <xf numFmtId="0" fontId="24" fillId="0" borderId="0" xfId="61" applyFont="1" applyFill="1" applyBorder="1" applyAlignment="1">
      <alignment horizontal="right"/>
      <protection/>
    </xf>
    <xf numFmtId="0" fontId="24" fillId="0" borderId="0" xfId="62" applyFont="1" applyFill="1" applyBorder="1">
      <alignment/>
      <protection/>
    </xf>
    <xf numFmtId="0" fontId="22" fillId="0" borderId="15" xfId="62" applyFont="1" applyFill="1" applyBorder="1" applyAlignment="1">
      <alignment horizontal="center" vertical="center"/>
      <protection/>
    </xf>
    <xf numFmtId="49" fontId="22" fillId="0" borderId="15" xfId="62" applyNumberFormat="1" applyFont="1" applyFill="1" applyBorder="1" applyAlignment="1">
      <alignment horizontal="center"/>
      <protection/>
    </xf>
    <xf numFmtId="0" fontId="22" fillId="0" borderId="0" xfId="62" applyFont="1" applyFill="1" applyBorder="1" applyAlignment="1">
      <alignment horizontal="center"/>
      <protection/>
    </xf>
    <xf numFmtId="0" fontId="24" fillId="0" borderId="0" xfId="61" applyFont="1" applyFill="1" applyBorder="1">
      <alignment/>
      <protection/>
    </xf>
    <xf numFmtId="10" fontId="24" fillId="0" borderId="15" xfId="62" applyNumberFormat="1" applyFont="1" applyFill="1" applyBorder="1" applyAlignment="1">
      <alignment horizontal="center" vertical="center" wrapText="1"/>
      <protection/>
    </xf>
    <xf numFmtId="9" fontId="24" fillId="0" borderId="15" xfId="62" applyNumberFormat="1" applyFont="1" applyFill="1" applyBorder="1">
      <alignment/>
      <protection/>
    </xf>
    <xf numFmtId="3" fontId="24" fillId="0" borderId="15" xfId="62" applyNumberFormat="1" applyFont="1" applyFill="1" applyBorder="1" applyAlignment="1">
      <alignment horizontal="right"/>
      <protection/>
    </xf>
    <xf numFmtId="0" fontId="24" fillId="0" borderId="0" xfId="61" applyFont="1" applyFill="1" applyBorder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3" fontId="24" fillId="0" borderId="28" xfId="62" applyNumberFormat="1" applyFont="1" applyFill="1" applyBorder="1" applyAlignment="1">
      <alignment horizontal="right"/>
      <protection/>
    </xf>
    <xf numFmtId="9" fontId="22" fillId="0" borderId="15" xfId="62" applyNumberFormat="1" applyFont="1" applyFill="1" applyBorder="1" applyAlignment="1">
      <alignment horizontal="right"/>
      <protection/>
    </xf>
    <xf numFmtId="9" fontId="22" fillId="0" borderId="15" xfId="62" applyNumberFormat="1" applyFont="1" applyFill="1" applyBorder="1">
      <alignment/>
      <protection/>
    </xf>
    <xf numFmtId="10" fontId="22" fillId="0" borderId="16" xfId="62" applyNumberFormat="1" applyFont="1" applyFill="1" applyBorder="1" applyAlignment="1">
      <alignment horizontal="center" vertical="center" wrapText="1"/>
      <protection/>
    </xf>
    <xf numFmtId="10" fontId="22" fillId="0" borderId="44" xfId="62" applyNumberFormat="1" applyFont="1" applyFill="1" applyBorder="1" applyAlignment="1">
      <alignment horizontal="center" vertical="center" wrapText="1"/>
      <protection/>
    </xf>
    <xf numFmtId="0" fontId="26" fillId="0" borderId="0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2" fillId="0" borderId="15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4" fillId="0" borderId="15" xfId="61" applyFont="1" applyBorder="1" applyAlignment="1">
      <alignment wrapText="1"/>
      <protection/>
    </xf>
    <xf numFmtId="0" fontId="22" fillId="0" borderId="28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2" fillId="0" borderId="17" xfId="61" applyFont="1" applyFill="1" applyBorder="1" applyAlignment="1">
      <alignment horizont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10" fontId="22" fillId="0" borderId="16" xfId="61" applyNumberFormat="1" applyFont="1" applyFill="1" applyBorder="1" applyAlignment="1">
      <alignment horizontal="center" vertical="center" wrapText="1"/>
      <protection/>
    </xf>
    <xf numFmtId="10" fontId="22" fillId="0" borderId="15" xfId="61" applyNumberFormat="1" applyFont="1" applyBorder="1" applyAlignment="1">
      <alignment horizontal="center" vertical="center" wrapText="1"/>
      <protection/>
    </xf>
    <xf numFmtId="0" fontId="24" fillId="0" borderId="58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2" fillId="0" borderId="59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left" vertical="center" wrapText="1"/>
      <protection/>
    </xf>
    <xf numFmtId="0" fontId="22" fillId="0" borderId="32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left" wrapText="1"/>
      <protection/>
    </xf>
    <xf numFmtId="0" fontId="22" fillId="0" borderId="15" xfId="61" applyFont="1" applyFill="1" applyBorder="1" applyAlignment="1">
      <alignment horizontal="left" wrapText="1"/>
      <protection/>
    </xf>
    <xf numFmtId="0" fontId="22" fillId="0" borderId="49" xfId="62" applyFont="1" applyFill="1" applyBorder="1" applyAlignment="1">
      <alignment horizontal="center" vertical="center" wrapText="1"/>
      <protection/>
    </xf>
    <xf numFmtId="0" fontId="22" fillId="0" borderId="28" xfId="62" applyFont="1" applyFill="1" applyBorder="1" applyAlignment="1">
      <alignment horizontal="center" vertical="center" wrapText="1"/>
      <protection/>
    </xf>
    <xf numFmtId="10" fontId="22" fillId="0" borderId="49" xfId="62" applyNumberFormat="1" applyFont="1" applyFill="1" applyBorder="1" applyAlignment="1">
      <alignment horizontal="center" vertical="center" wrapText="1"/>
      <protection/>
    </xf>
    <xf numFmtId="10" fontId="22" fillId="0" borderId="28" xfId="62" applyNumberFormat="1" applyFont="1" applyFill="1" applyBorder="1" applyAlignment="1">
      <alignment horizontal="center" vertical="center" wrapText="1"/>
      <protection/>
    </xf>
    <xf numFmtId="0" fontId="22" fillId="0" borderId="60" xfId="62" applyFont="1" applyFill="1" applyBorder="1" applyAlignment="1">
      <alignment horizontal="center" vertical="center" wrapText="1"/>
      <protection/>
    </xf>
    <xf numFmtId="0" fontId="22" fillId="0" borderId="58" xfId="62" applyFont="1" applyFill="1" applyBorder="1" applyAlignment="1">
      <alignment horizontal="center" vertical="center" wrapText="1"/>
      <protection/>
    </xf>
    <xf numFmtId="0" fontId="22" fillId="0" borderId="61" xfId="62" applyFont="1" applyFill="1" applyBorder="1" applyAlignment="1">
      <alignment horizontal="center" vertical="center" wrapText="1"/>
      <protection/>
    </xf>
    <xf numFmtId="0" fontId="22" fillId="0" borderId="62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63" xfId="62" applyFont="1" applyFill="1" applyBorder="1" applyAlignment="1">
      <alignment horizontal="center" vertical="center" wrapText="1"/>
      <protection/>
    </xf>
    <xf numFmtId="0" fontId="22" fillId="0" borderId="31" xfId="62" applyFont="1" applyFill="1" applyBorder="1" applyAlignment="1">
      <alignment horizontal="center" vertical="center" wrapText="1"/>
      <protection/>
    </xf>
    <xf numFmtId="0" fontId="22" fillId="0" borderId="64" xfId="62" applyFont="1" applyFill="1" applyBorder="1" applyAlignment="1">
      <alignment horizontal="center" vertical="center" wrapText="1"/>
      <protection/>
    </xf>
    <xf numFmtId="0" fontId="22" fillId="0" borderId="52" xfId="62" applyFont="1" applyFill="1" applyBorder="1" applyAlignment="1">
      <alignment horizontal="center" vertical="center" wrapText="1"/>
      <protection/>
    </xf>
    <xf numFmtId="0" fontId="22" fillId="0" borderId="33" xfId="62" applyFont="1" applyFill="1" applyBorder="1" applyAlignment="1">
      <alignment horizontal="center" vertical="center"/>
      <protection/>
    </xf>
    <xf numFmtId="0" fontId="22" fillId="0" borderId="50" xfId="62" applyFont="1" applyFill="1" applyBorder="1" applyAlignment="1">
      <alignment horizontal="center" vertical="center"/>
      <protection/>
    </xf>
    <xf numFmtId="0" fontId="22" fillId="0" borderId="49" xfId="62" applyFont="1" applyFill="1" applyBorder="1" applyAlignment="1">
      <alignment horizontal="center" vertical="center" wrapText="1"/>
      <protection/>
    </xf>
    <xf numFmtId="0" fontId="22" fillId="0" borderId="51" xfId="62" applyFont="1" applyFill="1" applyBorder="1" applyAlignment="1">
      <alignment horizontal="center" vertical="center" wrapText="1"/>
      <protection/>
    </xf>
    <xf numFmtId="0" fontId="22" fillId="0" borderId="28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33" xfId="62" applyFont="1" applyFill="1" applyBorder="1" applyAlignment="1">
      <alignment horizontal="left" vertical="top" wrapText="1"/>
      <protection/>
    </xf>
    <xf numFmtId="0" fontId="25" fillId="0" borderId="50" xfId="62" applyFont="1" applyFill="1" applyBorder="1" applyAlignment="1">
      <alignment horizontal="left" vertical="top" wrapText="1"/>
      <protection/>
    </xf>
    <xf numFmtId="0" fontId="25" fillId="0" borderId="33" xfId="62" applyFont="1" applyFill="1" applyBorder="1" applyAlignment="1">
      <alignment horizontal="left" vertical="center" wrapText="1"/>
      <protection/>
    </xf>
    <xf numFmtId="0" fontId="25" fillId="0" borderId="50" xfId="62" applyFont="1" applyFill="1" applyBorder="1" applyAlignment="1">
      <alignment horizontal="left" vertical="center" wrapText="1"/>
      <protection/>
    </xf>
    <xf numFmtId="0" fontId="25" fillId="0" borderId="15" xfId="62" applyFont="1" applyFill="1" applyBorder="1" applyAlignment="1">
      <alignment horizontal="left" vertical="top" wrapText="1"/>
      <protection/>
    </xf>
    <xf numFmtId="0" fontId="25" fillId="0" borderId="65" xfId="62" applyFont="1" applyFill="1" applyBorder="1" applyAlignment="1">
      <alignment horizontal="left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49" xfId="62" applyFont="1" applyFill="1" applyBorder="1" applyAlignment="1">
      <alignment horizontal="center" vertical="center"/>
      <protection/>
    </xf>
    <xf numFmtId="0" fontId="25" fillId="0" borderId="51" xfId="62" applyFont="1" applyFill="1" applyBorder="1" applyAlignment="1">
      <alignment horizontal="center" vertical="center"/>
      <protection/>
    </xf>
    <xf numFmtId="0" fontId="25" fillId="0" borderId="28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wrapText="1"/>
      <protection/>
    </xf>
    <xf numFmtId="0" fontId="25" fillId="0" borderId="15" xfId="62" applyFont="1" applyFill="1" applyBorder="1">
      <alignment/>
      <protection/>
    </xf>
    <xf numFmtId="0" fontId="25" fillId="0" borderId="15" xfId="61" applyFont="1" applyFill="1" applyBorder="1" applyAlignment="1">
      <alignment horizontal="left" vertical="top" wrapText="1"/>
      <protection/>
    </xf>
    <xf numFmtId="0" fontId="25" fillId="0" borderId="28" xfId="62" applyFont="1" applyFill="1" applyBorder="1" applyAlignment="1">
      <alignment horizontal="left" vertical="top" wrapText="1"/>
      <protection/>
    </xf>
    <xf numFmtId="0" fontId="31" fillId="0" borderId="15" xfId="62" applyFont="1" applyFill="1" applyBorder="1" applyAlignment="1">
      <alignment horizontal="center" vertical="top" wrapText="1"/>
      <protection/>
    </xf>
    <xf numFmtId="0" fontId="25" fillId="0" borderId="15" xfId="62" applyFont="1" applyFill="1" applyBorder="1" applyAlignment="1">
      <alignment/>
      <protection/>
    </xf>
    <xf numFmtId="0" fontId="26" fillId="0" borderId="0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vertical="top" wrapText="1"/>
      <protection/>
    </xf>
    <xf numFmtId="0" fontId="25" fillId="0" borderId="65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33" xfId="61" applyFont="1" applyFill="1" applyBorder="1" applyAlignment="1">
      <alignment horizontal="left" vertical="top" wrapText="1"/>
      <protection/>
    </xf>
    <xf numFmtId="0" fontId="25" fillId="0" borderId="50" xfId="61" applyFont="1" applyFill="1" applyBorder="1" applyAlignment="1">
      <alignment horizontal="left" vertical="top" wrapText="1"/>
      <protection/>
    </xf>
    <xf numFmtId="0" fontId="22" fillId="0" borderId="33" xfId="62" applyFont="1" applyFill="1" applyBorder="1" applyAlignment="1">
      <alignment horizontal="center" vertical="center" wrapText="1"/>
      <protection/>
    </xf>
    <xf numFmtId="0" fontId="22" fillId="0" borderId="65" xfId="62" applyFont="1" applyFill="1" applyBorder="1" applyAlignment="1">
      <alignment horizontal="center" vertical="center" wrapText="1"/>
      <protection/>
    </xf>
    <xf numFmtId="0" fontId="22" fillId="0" borderId="50" xfId="6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9" fontId="22" fillId="0" borderId="39" xfId="0" applyNumberFormat="1" applyFont="1" applyBorder="1" applyAlignment="1">
      <alignment horizontal="center" wrapText="1"/>
    </xf>
    <xf numFmtId="0" fontId="22" fillId="0" borderId="57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69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3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9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center" vertical="center" textRotation="255"/>
    </xf>
    <xf numFmtId="0" fontId="22" fillId="0" borderId="72" xfId="0" applyFont="1" applyBorder="1" applyAlignment="1">
      <alignment horizontal="center" vertical="center" textRotation="255"/>
    </xf>
    <xf numFmtId="0" fontId="22" fillId="0" borderId="61" xfId="0" applyFont="1" applyBorder="1" applyAlignment="1">
      <alignment horizontal="center" vertical="center" textRotation="255"/>
    </xf>
    <xf numFmtId="0" fontId="22" fillId="0" borderId="52" xfId="0" applyFont="1" applyBorder="1" applyAlignment="1">
      <alignment horizontal="center" vertical="center" textRotation="255"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 wrapText="1"/>
    </xf>
    <xf numFmtId="0" fontId="22" fillId="0" borderId="43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64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R10" sqref="R10"/>
    </sheetView>
  </sheetViews>
  <sheetFormatPr defaultColWidth="9.140625" defaultRowHeight="12.75"/>
  <cols>
    <col min="1" max="1" width="3.7109375" style="11" customWidth="1"/>
    <col min="2" max="2" width="3.421875" style="11" customWidth="1"/>
    <col min="3" max="3" width="2.8515625" style="12" customWidth="1"/>
    <col min="4" max="4" width="3.57421875" style="11" customWidth="1"/>
    <col min="5" max="5" width="41.00390625" style="13" customWidth="1"/>
    <col min="6" max="6" width="5.00390625" style="32" customWidth="1"/>
    <col min="7" max="7" width="10.57421875" style="32" customWidth="1"/>
    <col min="8" max="8" width="11.00390625" style="53" customWidth="1"/>
    <col min="9" max="9" width="12.140625" style="169" customWidth="1"/>
    <col min="10" max="10" width="8.8515625" style="37" customWidth="1"/>
    <col min="11" max="11" width="9.00390625" style="33" customWidth="1"/>
    <col min="12" max="12" width="9.57421875" style="169" customWidth="1"/>
    <col min="13" max="13" width="9.421875" style="169" customWidth="1"/>
    <col min="14" max="110" width="9.140625" style="33" customWidth="1"/>
    <col min="111" max="16384" width="9.140625" style="34" customWidth="1"/>
  </cols>
  <sheetData>
    <row r="1" spans="1:5" ht="15">
      <c r="A1" s="56" t="s">
        <v>347</v>
      </c>
      <c r="B1" s="57"/>
      <c r="C1" s="58"/>
      <c r="D1" s="57"/>
      <c r="E1" s="59"/>
    </row>
    <row r="2" spans="1:5" ht="15">
      <c r="A2" s="56" t="s">
        <v>395</v>
      </c>
      <c r="B2" s="57"/>
      <c r="C2" s="58"/>
      <c r="D2" s="57"/>
      <c r="E2" s="59"/>
    </row>
    <row r="3" spans="1:5" ht="15">
      <c r="A3" s="56" t="s">
        <v>396</v>
      </c>
      <c r="B3" s="57"/>
      <c r="C3" s="58"/>
      <c r="D3" s="57"/>
      <c r="E3" s="59"/>
    </row>
    <row r="4" spans="1:5" ht="15">
      <c r="A4" s="56" t="s">
        <v>397</v>
      </c>
      <c r="B4" s="57"/>
      <c r="C4" s="58"/>
      <c r="D4" s="57"/>
      <c r="E4" s="59"/>
    </row>
    <row r="5" spans="1:12" ht="15">
      <c r="A5" s="35"/>
      <c r="B5" s="35"/>
      <c r="D5" s="35"/>
      <c r="E5" s="36"/>
      <c r="F5" s="37"/>
      <c r="G5" s="37"/>
      <c r="H5" s="52"/>
      <c r="L5" s="171" t="s">
        <v>131</v>
      </c>
    </row>
    <row r="6" spans="1:13" ht="18" customHeight="1">
      <c r="A6" s="298" t="s">
        <v>412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spans="1:8" ht="15">
      <c r="A7" s="35"/>
      <c r="B7" s="35"/>
      <c r="D7" s="35"/>
      <c r="E7" s="36"/>
      <c r="F7" s="37"/>
      <c r="G7" s="37"/>
      <c r="H7" s="52"/>
    </row>
    <row r="8" spans="1:13" ht="15.75" thickBot="1">
      <c r="A8" s="35"/>
      <c r="B8" s="35"/>
      <c r="D8" s="35"/>
      <c r="E8" s="36"/>
      <c r="F8" s="37"/>
      <c r="G8" s="37"/>
      <c r="H8" s="33"/>
      <c r="M8" s="169" t="s">
        <v>47</v>
      </c>
    </row>
    <row r="9" spans="1:114" s="69" customFormat="1" ht="15" customHeight="1">
      <c r="A9" s="319"/>
      <c r="B9" s="320"/>
      <c r="C9" s="320"/>
      <c r="D9" s="312" t="s">
        <v>48</v>
      </c>
      <c r="E9" s="312"/>
      <c r="F9" s="312" t="s">
        <v>59</v>
      </c>
      <c r="G9" s="312" t="s">
        <v>413</v>
      </c>
      <c r="H9" s="312" t="s">
        <v>414</v>
      </c>
      <c r="I9" s="315" t="s">
        <v>110</v>
      </c>
      <c r="J9" s="310" t="s">
        <v>372</v>
      </c>
      <c r="K9" s="310" t="s">
        <v>415</v>
      </c>
      <c r="L9" s="296" t="s">
        <v>6</v>
      </c>
      <c r="M9" s="297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</row>
    <row r="10" spans="1:114" s="69" customFormat="1" ht="56.25" customHeight="1">
      <c r="A10" s="321"/>
      <c r="B10" s="322"/>
      <c r="C10" s="322"/>
      <c r="D10" s="314"/>
      <c r="E10" s="314"/>
      <c r="F10" s="314"/>
      <c r="G10" s="313"/>
      <c r="H10" s="313"/>
      <c r="I10" s="316"/>
      <c r="J10" s="311"/>
      <c r="K10" s="311"/>
      <c r="L10" s="170" t="s">
        <v>189</v>
      </c>
      <c r="M10" s="221" t="s">
        <v>190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</row>
    <row r="11" spans="1:110" s="60" customFormat="1" ht="15" customHeight="1" thickBot="1">
      <c r="A11" s="222">
        <v>0</v>
      </c>
      <c r="B11" s="302">
        <v>1</v>
      </c>
      <c r="C11" s="302"/>
      <c r="D11" s="309">
        <v>2</v>
      </c>
      <c r="E11" s="309"/>
      <c r="F11" s="223">
        <v>3</v>
      </c>
      <c r="G11" s="223">
        <v>4</v>
      </c>
      <c r="H11" s="223">
        <v>5</v>
      </c>
      <c r="I11" s="224" t="s">
        <v>111</v>
      </c>
      <c r="J11" s="225">
        <v>7</v>
      </c>
      <c r="K11" s="225">
        <v>8</v>
      </c>
      <c r="L11" s="226" t="s">
        <v>365</v>
      </c>
      <c r="M11" s="227">
        <v>10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</row>
    <row r="12" spans="1:110" s="69" customFormat="1" ht="29.25" customHeight="1">
      <c r="A12" s="214" t="s">
        <v>26</v>
      </c>
      <c r="B12" s="215"/>
      <c r="C12" s="216"/>
      <c r="D12" s="306" t="s">
        <v>268</v>
      </c>
      <c r="E12" s="306"/>
      <c r="F12" s="217">
        <v>1</v>
      </c>
      <c r="G12" s="218">
        <f>G13+G16+G17</f>
        <v>4769</v>
      </c>
      <c r="H12" s="218">
        <f>H13+H16+H17</f>
        <v>4462</v>
      </c>
      <c r="I12" s="219">
        <f>H12/G12</f>
        <v>0.9356259173830992</v>
      </c>
      <c r="J12" s="218">
        <f>J13+J16+J17</f>
        <v>4463</v>
      </c>
      <c r="K12" s="218">
        <f>K13+K16+K17</f>
        <v>4462</v>
      </c>
      <c r="L12" s="220">
        <f>J12/H12</f>
        <v>1.0002241147467503</v>
      </c>
      <c r="M12" s="220">
        <f>K12/J12</f>
        <v>0.9997759354694152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</row>
    <row r="13" spans="1:13" ht="15" customHeight="1">
      <c r="A13" s="301"/>
      <c r="B13" s="67">
        <v>1</v>
      </c>
      <c r="C13" s="75"/>
      <c r="D13" s="300" t="s">
        <v>330</v>
      </c>
      <c r="E13" s="300"/>
      <c r="F13" s="70">
        <v>2</v>
      </c>
      <c r="G13" s="72">
        <f>'BVC 2017 anexa 2'!H13</f>
        <v>4499</v>
      </c>
      <c r="H13" s="72">
        <f>'BVC 2017 anexa 2'!O13</f>
        <v>4450</v>
      </c>
      <c r="I13" s="205">
        <f aca="true" t="shared" si="0" ref="I13:I68">H13/G13</f>
        <v>0.9891086908201823</v>
      </c>
      <c r="J13" s="73">
        <f>H13</f>
        <v>4450</v>
      </c>
      <c r="K13" s="73">
        <f>J13</f>
        <v>4450</v>
      </c>
      <c r="L13" s="203">
        <f>J13/H13</f>
        <v>1</v>
      </c>
      <c r="M13" s="203">
        <f aca="true" t="shared" si="1" ref="M13:M68">K13/J13</f>
        <v>1</v>
      </c>
    </row>
    <row r="14" spans="1:13" ht="15" customHeight="1">
      <c r="A14" s="301"/>
      <c r="B14" s="74"/>
      <c r="C14" s="75"/>
      <c r="D14" s="2" t="s">
        <v>27</v>
      </c>
      <c r="E14" s="47" t="s">
        <v>252</v>
      </c>
      <c r="F14" s="76">
        <v>3</v>
      </c>
      <c r="G14" s="77">
        <f>'BVC 2017 anexa 2'!H21</f>
        <v>0</v>
      </c>
      <c r="H14" s="77">
        <f>'BVC 2017 anexa 2'!O21</f>
        <v>0</v>
      </c>
      <c r="I14" s="206">
        <v>0</v>
      </c>
      <c r="J14" s="78"/>
      <c r="K14" s="78"/>
      <c r="L14" s="204">
        <v>0</v>
      </c>
      <c r="M14" s="204">
        <v>0</v>
      </c>
    </row>
    <row r="15" spans="1:13" ht="15" customHeight="1">
      <c r="A15" s="301"/>
      <c r="B15" s="74"/>
      <c r="C15" s="75"/>
      <c r="D15" s="2" t="s">
        <v>28</v>
      </c>
      <c r="E15" s="47" t="s">
        <v>31</v>
      </c>
      <c r="F15" s="76">
        <v>4</v>
      </c>
      <c r="G15" s="77"/>
      <c r="H15" s="77"/>
      <c r="I15" s="206"/>
      <c r="J15" s="78"/>
      <c r="K15" s="78"/>
      <c r="L15" s="204"/>
      <c r="M15" s="204"/>
    </row>
    <row r="16" spans="1:110" s="69" customFormat="1" ht="16.5" customHeight="1">
      <c r="A16" s="301"/>
      <c r="B16" s="67">
        <v>2</v>
      </c>
      <c r="C16" s="71"/>
      <c r="D16" s="300" t="s">
        <v>112</v>
      </c>
      <c r="E16" s="300"/>
      <c r="F16" s="70">
        <v>5</v>
      </c>
      <c r="G16" s="72">
        <f>'BVC 2017 anexa 2'!H33</f>
        <v>230</v>
      </c>
      <c r="H16" s="72">
        <f>'BVC 2017 anexa 2'!O33</f>
        <v>1</v>
      </c>
      <c r="I16" s="205">
        <v>1</v>
      </c>
      <c r="J16" s="73">
        <v>1</v>
      </c>
      <c r="K16" s="73">
        <v>1</v>
      </c>
      <c r="L16" s="203">
        <f>J16/H16</f>
        <v>1</v>
      </c>
      <c r="M16" s="203">
        <f t="shared" si="1"/>
        <v>1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</row>
    <row r="17" spans="1:110" s="69" customFormat="1" ht="17.25" customHeight="1">
      <c r="A17" s="301"/>
      <c r="B17" s="67">
        <v>3</v>
      </c>
      <c r="C17" s="71"/>
      <c r="D17" s="300" t="s">
        <v>7</v>
      </c>
      <c r="E17" s="300"/>
      <c r="F17" s="70">
        <v>6</v>
      </c>
      <c r="G17" s="72">
        <v>40</v>
      </c>
      <c r="H17" s="72">
        <v>11</v>
      </c>
      <c r="I17" s="205">
        <v>1</v>
      </c>
      <c r="J17" s="73">
        <v>12</v>
      </c>
      <c r="K17" s="73">
        <v>11</v>
      </c>
      <c r="L17" s="203">
        <f>J17/H17</f>
        <v>1.0909090909090908</v>
      </c>
      <c r="M17" s="203">
        <f t="shared" si="1"/>
        <v>0.9166666666666666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</row>
    <row r="18" spans="1:110" s="69" customFormat="1" ht="15.75" customHeight="1">
      <c r="A18" s="66" t="s">
        <v>16</v>
      </c>
      <c r="B18" s="67"/>
      <c r="C18" s="71"/>
      <c r="D18" s="300" t="s">
        <v>331</v>
      </c>
      <c r="E18" s="300"/>
      <c r="F18" s="70">
        <v>7</v>
      </c>
      <c r="G18" s="72">
        <f>G19+G31+G32</f>
        <v>4733</v>
      </c>
      <c r="H18" s="72">
        <f>H19+H31+H32</f>
        <v>4440</v>
      </c>
      <c r="I18" s="205">
        <f t="shared" si="0"/>
        <v>0.9380942319881682</v>
      </c>
      <c r="J18" s="72">
        <f>J19+J31+J32</f>
        <v>4430</v>
      </c>
      <c r="K18" s="72">
        <f>K19+K31+K32</f>
        <v>4430</v>
      </c>
      <c r="L18" s="203">
        <f aca="true" t="shared" si="2" ref="L18:L25">J18/H18</f>
        <v>0.9977477477477478</v>
      </c>
      <c r="M18" s="203">
        <f t="shared" si="1"/>
        <v>1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</row>
    <row r="19" spans="1:110" s="69" customFormat="1" ht="15" customHeight="1">
      <c r="A19" s="301"/>
      <c r="B19" s="67">
        <v>1</v>
      </c>
      <c r="C19" s="71"/>
      <c r="D19" s="300" t="s">
        <v>8</v>
      </c>
      <c r="E19" s="324"/>
      <c r="F19" s="70">
        <v>8</v>
      </c>
      <c r="G19" s="72">
        <f>'BVC 2017 anexa 2'!H41</f>
        <v>4703</v>
      </c>
      <c r="H19" s="72">
        <f>'BVC 2017 anexa 2'!O41</f>
        <v>4430</v>
      </c>
      <c r="I19" s="205">
        <f t="shared" si="0"/>
        <v>0.9419519455666596</v>
      </c>
      <c r="J19" s="72">
        <f>J20+J21+J22+J30</f>
        <v>4430</v>
      </c>
      <c r="K19" s="72">
        <f>K20+K21+K22+K30</f>
        <v>4430</v>
      </c>
      <c r="L19" s="203">
        <f t="shared" si="2"/>
        <v>1</v>
      </c>
      <c r="M19" s="203">
        <f t="shared" si="1"/>
        <v>1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</row>
    <row r="20" spans="1:13" ht="16.5" customHeight="1">
      <c r="A20" s="301"/>
      <c r="B20" s="318"/>
      <c r="C20" s="75" t="s">
        <v>120</v>
      </c>
      <c r="D20" s="299" t="s">
        <v>249</v>
      </c>
      <c r="E20" s="299"/>
      <c r="F20" s="76">
        <v>9</v>
      </c>
      <c r="G20" s="77">
        <f>'BVC 2017 anexa 2'!H42</f>
        <v>1472</v>
      </c>
      <c r="H20" s="77">
        <f>'BVC 2017 anexa 2'!O42</f>
        <v>1271</v>
      </c>
      <c r="I20" s="206">
        <f t="shared" si="0"/>
        <v>0.8634510869565217</v>
      </c>
      <c r="J20" s="78">
        <f>H20</f>
        <v>1271</v>
      </c>
      <c r="K20" s="78">
        <f aca="true" t="shared" si="3" ref="K20:K25">J20</f>
        <v>1271</v>
      </c>
      <c r="L20" s="204">
        <f t="shared" si="2"/>
        <v>1</v>
      </c>
      <c r="M20" s="204">
        <f t="shared" si="1"/>
        <v>1</v>
      </c>
    </row>
    <row r="21" spans="1:13" ht="16.5" customHeight="1">
      <c r="A21" s="301"/>
      <c r="B21" s="318"/>
      <c r="C21" s="75" t="s">
        <v>121</v>
      </c>
      <c r="D21" s="299" t="s">
        <v>127</v>
      </c>
      <c r="E21" s="323"/>
      <c r="F21" s="76">
        <v>10</v>
      </c>
      <c r="G21" s="77">
        <f>'BVC 2017 anexa 2'!H90</f>
        <v>114</v>
      </c>
      <c r="H21" s="77">
        <f>'BVC 2017 anexa 2'!O90</f>
        <v>77</v>
      </c>
      <c r="I21" s="206">
        <f t="shared" si="0"/>
        <v>0.6754385964912281</v>
      </c>
      <c r="J21" s="78">
        <f>H21</f>
        <v>77</v>
      </c>
      <c r="K21" s="78">
        <f t="shared" si="3"/>
        <v>77</v>
      </c>
      <c r="L21" s="204">
        <f t="shared" si="2"/>
        <v>1</v>
      </c>
      <c r="M21" s="204">
        <f t="shared" si="1"/>
        <v>1</v>
      </c>
    </row>
    <row r="22" spans="1:13" ht="17.25" customHeight="1">
      <c r="A22" s="301"/>
      <c r="B22" s="318"/>
      <c r="C22" s="79" t="s">
        <v>125</v>
      </c>
      <c r="D22" s="299" t="s">
        <v>258</v>
      </c>
      <c r="E22" s="299"/>
      <c r="F22" s="76">
        <v>11</v>
      </c>
      <c r="G22" s="77">
        <f>'BVC 2017 anexa 2'!H97</f>
        <v>2789</v>
      </c>
      <c r="H22" s="77">
        <f>'BVC 2017 anexa 2'!O97</f>
        <v>2767</v>
      </c>
      <c r="I22" s="206">
        <f t="shared" si="0"/>
        <v>0.9921118680530656</v>
      </c>
      <c r="J22" s="78">
        <f>J23+J28+J29</f>
        <v>2767</v>
      </c>
      <c r="K22" s="78">
        <f t="shared" si="3"/>
        <v>2767</v>
      </c>
      <c r="L22" s="204">
        <f t="shared" si="2"/>
        <v>1</v>
      </c>
      <c r="M22" s="204">
        <f t="shared" si="1"/>
        <v>1</v>
      </c>
    </row>
    <row r="23" spans="1:13" ht="17.25" customHeight="1">
      <c r="A23" s="301"/>
      <c r="B23" s="318"/>
      <c r="C23" s="80"/>
      <c r="D23" s="46" t="s">
        <v>256</v>
      </c>
      <c r="E23" s="48" t="s">
        <v>269</v>
      </c>
      <c r="F23" s="76">
        <v>12</v>
      </c>
      <c r="G23" s="77">
        <f>G24+G25</f>
        <v>2091</v>
      </c>
      <c r="H23" s="77">
        <f>H24+H25</f>
        <v>2150</v>
      </c>
      <c r="I23" s="206">
        <f t="shared" si="0"/>
        <v>1.0282161645145864</v>
      </c>
      <c r="J23" s="77">
        <f>J24+J25</f>
        <v>2150</v>
      </c>
      <c r="K23" s="78">
        <f t="shared" si="3"/>
        <v>2150</v>
      </c>
      <c r="L23" s="204">
        <f t="shared" si="2"/>
        <v>1</v>
      </c>
      <c r="M23" s="204">
        <f t="shared" si="1"/>
        <v>1</v>
      </c>
    </row>
    <row r="24" spans="1:13" ht="16.5" customHeight="1">
      <c r="A24" s="301"/>
      <c r="B24" s="318"/>
      <c r="C24" s="80"/>
      <c r="D24" s="1" t="s">
        <v>156</v>
      </c>
      <c r="E24" s="2" t="s">
        <v>122</v>
      </c>
      <c r="F24" s="76">
        <v>13</v>
      </c>
      <c r="G24" s="77">
        <f>'BVC 2017 anexa 2'!H99</f>
        <v>1878</v>
      </c>
      <c r="H24" s="77">
        <f>'BVC 2017 anexa 2'!O99</f>
        <v>1924</v>
      </c>
      <c r="I24" s="206">
        <f t="shared" si="0"/>
        <v>1.0244941427050054</v>
      </c>
      <c r="J24" s="78">
        <f>H24</f>
        <v>1924</v>
      </c>
      <c r="K24" s="78">
        <f t="shared" si="3"/>
        <v>1924</v>
      </c>
      <c r="L24" s="204">
        <f t="shared" si="2"/>
        <v>1</v>
      </c>
      <c r="M24" s="204">
        <f t="shared" si="1"/>
        <v>1</v>
      </c>
    </row>
    <row r="25" spans="1:13" ht="16.5" customHeight="1">
      <c r="A25" s="301"/>
      <c r="B25" s="318"/>
      <c r="C25" s="80"/>
      <c r="D25" s="1" t="s">
        <v>157</v>
      </c>
      <c r="E25" s="2" t="s">
        <v>166</v>
      </c>
      <c r="F25" s="76">
        <v>14</v>
      </c>
      <c r="G25" s="77">
        <f>'BVC 2017 anexa 2'!H103</f>
        <v>213</v>
      </c>
      <c r="H25" s="77">
        <f>'BVC 2017 anexa 2'!O103</f>
        <v>226</v>
      </c>
      <c r="I25" s="206">
        <f t="shared" si="0"/>
        <v>1.0610328638497653</v>
      </c>
      <c r="J25" s="78">
        <f>H25</f>
        <v>226</v>
      </c>
      <c r="K25" s="78">
        <f t="shared" si="3"/>
        <v>226</v>
      </c>
      <c r="L25" s="204">
        <f t="shared" si="2"/>
        <v>1</v>
      </c>
      <c r="M25" s="204">
        <f t="shared" si="1"/>
        <v>1</v>
      </c>
    </row>
    <row r="26" spans="1:13" ht="15.75" customHeight="1">
      <c r="A26" s="301"/>
      <c r="B26" s="318"/>
      <c r="C26" s="80"/>
      <c r="D26" s="1" t="s">
        <v>158</v>
      </c>
      <c r="E26" s="2" t="s">
        <v>123</v>
      </c>
      <c r="F26" s="76">
        <v>15</v>
      </c>
      <c r="G26" s="77">
        <f>'BVC 2017 anexa 2'!H111</f>
        <v>129</v>
      </c>
      <c r="H26" s="77">
        <f>'BVC 2017 anexa 2'!O111</f>
        <v>0</v>
      </c>
      <c r="I26" s="206">
        <f t="shared" si="0"/>
        <v>0</v>
      </c>
      <c r="J26" s="78"/>
      <c r="K26" s="78"/>
      <c r="L26" s="204">
        <v>0</v>
      </c>
      <c r="M26" s="204">
        <v>0</v>
      </c>
    </row>
    <row r="27" spans="1:13" ht="30.75" customHeight="1">
      <c r="A27" s="301"/>
      <c r="B27" s="318"/>
      <c r="C27" s="80"/>
      <c r="D27" s="1"/>
      <c r="E27" s="2" t="s">
        <v>250</v>
      </c>
      <c r="F27" s="76">
        <v>16</v>
      </c>
      <c r="G27" s="77"/>
      <c r="H27" s="77"/>
      <c r="I27" s="206"/>
      <c r="J27" s="78"/>
      <c r="K27" s="78"/>
      <c r="L27" s="204"/>
      <c r="M27" s="204"/>
    </row>
    <row r="28" spans="1:13" ht="48" customHeight="1">
      <c r="A28" s="301"/>
      <c r="B28" s="318"/>
      <c r="C28" s="80"/>
      <c r="D28" s="1" t="s">
        <v>159</v>
      </c>
      <c r="E28" s="2" t="s">
        <v>309</v>
      </c>
      <c r="F28" s="76">
        <v>17</v>
      </c>
      <c r="G28" s="77">
        <f>'BVC 2017 anexa 2'!H115</f>
        <v>115</v>
      </c>
      <c r="H28" s="77">
        <f>'BVC 2017 anexa 2'!O115</f>
        <v>149</v>
      </c>
      <c r="I28" s="206">
        <f t="shared" si="0"/>
        <v>1.2956521739130435</v>
      </c>
      <c r="J28" s="78">
        <f>H28</f>
        <v>149</v>
      </c>
      <c r="K28" s="78">
        <f>J28</f>
        <v>149</v>
      </c>
      <c r="L28" s="204">
        <f>J28/H28</f>
        <v>1</v>
      </c>
      <c r="M28" s="204">
        <f t="shared" si="1"/>
        <v>1</v>
      </c>
    </row>
    <row r="29" spans="1:13" ht="30">
      <c r="A29" s="301"/>
      <c r="B29" s="318"/>
      <c r="C29" s="80"/>
      <c r="D29" s="1" t="s">
        <v>160</v>
      </c>
      <c r="E29" s="2" t="s">
        <v>124</v>
      </c>
      <c r="F29" s="76">
        <v>18</v>
      </c>
      <c r="G29" s="77">
        <f>'BVC 2017 anexa 2'!H124</f>
        <v>454</v>
      </c>
      <c r="H29" s="77">
        <f>'BVC 2017 anexa 2'!O124</f>
        <v>468</v>
      </c>
      <c r="I29" s="206">
        <f t="shared" si="0"/>
        <v>1.0308370044052864</v>
      </c>
      <c r="J29" s="78">
        <f>H29</f>
        <v>468</v>
      </c>
      <c r="K29" s="78">
        <f>J29</f>
        <v>468</v>
      </c>
      <c r="L29" s="204">
        <f>J29/H29</f>
        <v>1</v>
      </c>
      <c r="M29" s="204">
        <f t="shared" si="1"/>
        <v>1</v>
      </c>
    </row>
    <row r="30" spans="1:13" ht="15" customHeight="1">
      <c r="A30" s="301"/>
      <c r="B30" s="318"/>
      <c r="C30" s="75" t="s">
        <v>126</v>
      </c>
      <c r="D30" s="299" t="s">
        <v>296</v>
      </c>
      <c r="E30" s="323"/>
      <c r="F30" s="76">
        <v>19</v>
      </c>
      <c r="G30" s="77">
        <f>'BVC 2017 anexa 2'!H131</f>
        <v>328</v>
      </c>
      <c r="H30" s="77">
        <f>'BVC 2017 anexa 2'!O131</f>
        <v>315</v>
      </c>
      <c r="I30" s="206">
        <f t="shared" si="0"/>
        <v>0.9603658536585366</v>
      </c>
      <c r="J30" s="78">
        <f>H30</f>
        <v>315</v>
      </c>
      <c r="K30" s="78">
        <f>J30</f>
        <v>315</v>
      </c>
      <c r="L30" s="204">
        <f>J30/H30</f>
        <v>1</v>
      </c>
      <c r="M30" s="204">
        <f t="shared" si="1"/>
        <v>1</v>
      </c>
    </row>
    <row r="31" spans="1:13" ht="17.25" customHeight="1">
      <c r="A31" s="301"/>
      <c r="B31" s="67">
        <v>2</v>
      </c>
      <c r="C31" s="71"/>
      <c r="D31" s="300" t="s">
        <v>113</v>
      </c>
      <c r="E31" s="300"/>
      <c r="F31" s="70">
        <v>20</v>
      </c>
      <c r="G31" s="72">
        <f>'BVC 2017 anexa 2'!H148</f>
        <v>30</v>
      </c>
      <c r="H31" s="72">
        <f>'BVC 2017 anexa 2'!O148</f>
        <v>0</v>
      </c>
      <c r="I31" s="206">
        <f t="shared" si="0"/>
        <v>0</v>
      </c>
      <c r="J31" s="73"/>
      <c r="K31" s="73"/>
      <c r="L31" s="203">
        <v>0</v>
      </c>
      <c r="M31" s="203">
        <v>0</v>
      </c>
    </row>
    <row r="32" spans="1:13" ht="15.75" customHeight="1">
      <c r="A32" s="301"/>
      <c r="B32" s="67">
        <v>3</v>
      </c>
      <c r="C32" s="71"/>
      <c r="D32" s="300" t="s">
        <v>9</v>
      </c>
      <c r="E32" s="300"/>
      <c r="F32" s="70">
        <v>21</v>
      </c>
      <c r="G32" s="72"/>
      <c r="H32" s="72">
        <f>'BVC 2017 anexa 2'!O156</f>
        <v>10</v>
      </c>
      <c r="I32" s="205"/>
      <c r="J32" s="73"/>
      <c r="K32" s="73"/>
      <c r="L32" s="203"/>
      <c r="M32" s="203"/>
    </row>
    <row r="33" spans="1:13" ht="15.75" customHeight="1">
      <c r="A33" s="66" t="s">
        <v>19</v>
      </c>
      <c r="B33" s="67"/>
      <c r="C33" s="71"/>
      <c r="D33" s="300" t="s">
        <v>10</v>
      </c>
      <c r="E33" s="300"/>
      <c r="F33" s="70">
        <v>22</v>
      </c>
      <c r="G33" s="72">
        <f>G12-G18</f>
        <v>36</v>
      </c>
      <c r="H33" s="72">
        <f>H12-H18</f>
        <v>22</v>
      </c>
      <c r="I33" s="205">
        <f t="shared" si="0"/>
        <v>0.6111111111111112</v>
      </c>
      <c r="J33" s="72">
        <f>J12-J18</f>
        <v>33</v>
      </c>
      <c r="K33" s="72">
        <f>K12-K18</f>
        <v>32</v>
      </c>
      <c r="L33" s="203">
        <f>J33/H33</f>
        <v>1.5</v>
      </c>
      <c r="M33" s="203">
        <f t="shared" si="1"/>
        <v>0.9696969696969697</v>
      </c>
    </row>
    <row r="34" spans="1:13" ht="15.75" customHeight="1">
      <c r="A34" s="66" t="s">
        <v>20</v>
      </c>
      <c r="B34" s="67"/>
      <c r="C34" s="71"/>
      <c r="D34" s="300" t="s">
        <v>114</v>
      </c>
      <c r="E34" s="300"/>
      <c r="F34" s="70">
        <v>23</v>
      </c>
      <c r="G34" s="72">
        <f>'BVC 2017 anexa 2'!H160</f>
        <v>5.76</v>
      </c>
      <c r="H34" s="72">
        <f>'BVC 2017 anexa 2'!O160</f>
        <v>11</v>
      </c>
      <c r="I34" s="205">
        <f t="shared" si="0"/>
        <v>1.9097222222222223</v>
      </c>
      <c r="J34" s="73">
        <f>J33*16%</f>
        <v>5.28</v>
      </c>
      <c r="K34" s="73">
        <f>K33*16%</f>
        <v>5.12</v>
      </c>
      <c r="L34" s="203">
        <f>J34/H34</f>
        <v>0.48000000000000004</v>
      </c>
      <c r="M34" s="203">
        <f t="shared" si="1"/>
        <v>0.9696969696969697</v>
      </c>
    </row>
    <row r="35" spans="1:110" s="13" customFormat="1" ht="29.25" customHeight="1">
      <c r="A35" s="66" t="s">
        <v>21</v>
      </c>
      <c r="B35" s="67"/>
      <c r="C35" s="71"/>
      <c r="D35" s="300" t="s">
        <v>115</v>
      </c>
      <c r="E35" s="300"/>
      <c r="F35" s="70">
        <v>24</v>
      </c>
      <c r="G35" s="72">
        <f>G33-G34</f>
        <v>30.240000000000002</v>
      </c>
      <c r="H35" s="72">
        <f>H33-H34</f>
        <v>11</v>
      </c>
      <c r="I35" s="205">
        <f t="shared" si="0"/>
        <v>0.3637566137566137</v>
      </c>
      <c r="J35" s="72">
        <f>J33-J34</f>
        <v>27.72</v>
      </c>
      <c r="K35" s="72">
        <f>K33-K34</f>
        <v>26.88</v>
      </c>
      <c r="L35" s="203">
        <f>J35/H35</f>
        <v>2.52</v>
      </c>
      <c r="M35" s="203">
        <f t="shared" si="1"/>
        <v>0.9696969696969697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</row>
    <row r="36" spans="1:15" ht="15.75" customHeight="1">
      <c r="A36" s="301"/>
      <c r="B36" s="74">
        <v>1</v>
      </c>
      <c r="C36" s="75"/>
      <c r="D36" s="299" t="s">
        <v>61</v>
      </c>
      <c r="E36" s="299"/>
      <c r="F36" s="76">
        <v>25</v>
      </c>
      <c r="G36" s="77"/>
      <c r="H36" s="77"/>
      <c r="I36" s="206"/>
      <c r="J36" s="77"/>
      <c r="K36" s="77"/>
      <c r="L36" s="204"/>
      <c r="M36" s="204"/>
      <c r="O36" s="81"/>
    </row>
    <row r="37" spans="1:13" ht="27.75" customHeight="1">
      <c r="A37" s="301"/>
      <c r="B37" s="74">
        <v>2</v>
      </c>
      <c r="C37" s="75"/>
      <c r="D37" s="299" t="s">
        <v>62</v>
      </c>
      <c r="E37" s="299"/>
      <c r="F37" s="76">
        <v>26</v>
      </c>
      <c r="G37" s="77"/>
      <c r="H37" s="77"/>
      <c r="I37" s="206"/>
      <c r="J37" s="78"/>
      <c r="K37" s="78"/>
      <c r="L37" s="204"/>
      <c r="M37" s="204"/>
    </row>
    <row r="38" spans="1:13" ht="15.75" customHeight="1">
      <c r="A38" s="301"/>
      <c r="B38" s="74">
        <v>3</v>
      </c>
      <c r="C38" s="75"/>
      <c r="D38" s="299" t="s">
        <v>63</v>
      </c>
      <c r="E38" s="299"/>
      <c r="F38" s="76">
        <v>27</v>
      </c>
      <c r="G38" s="77"/>
      <c r="H38" s="77"/>
      <c r="I38" s="206"/>
      <c r="J38" s="78"/>
      <c r="K38" s="78"/>
      <c r="L38" s="204"/>
      <c r="M38" s="204"/>
    </row>
    <row r="39" spans="1:13" ht="78.75" customHeight="1">
      <c r="A39" s="301"/>
      <c r="B39" s="74">
        <v>4</v>
      </c>
      <c r="C39" s="75"/>
      <c r="D39" s="299" t="s">
        <v>257</v>
      </c>
      <c r="E39" s="305"/>
      <c r="F39" s="76">
        <v>28</v>
      </c>
      <c r="G39" s="77"/>
      <c r="H39" s="77"/>
      <c r="I39" s="206"/>
      <c r="J39" s="78"/>
      <c r="K39" s="78"/>
      <c r="L39" s="204"/>
      <c r="M39" s="204"/>
    </row>
    <row r="40" spans="1:13" ht="16.5" customHeight="1">
      <c r="A40" s="301"/>
      <c r="B40" s="74">
        <v>5</v>
      </c>
      <c r="C40" s="75"/>
      <c r="D40" s="299" t="s">
        <v>64</v>
      </c>
      <c r="E40" s="299"/>
      <c r="F40" s="76">
        <v>29</v>
      </c>
      <c r="G40" s="77"/>
      <c r="H40" s="77"/>
      <c r="I40" s="206"/>
      <c r="J40" s="78"/>
      <c r="K40" s="78"/>
      <c r="L40" s="204"/>
      <c r="M40" s="204"/>
    </row>
    <row r="41" spans="1:13" ht="27.75" customHeight="1">
      <c r="A41" s="301"/>
      <c r="B41" s="74">
        <v>6</v>
      </c>
      <c r="C41" s="75"/>
      <c r="D41" s="299" t="s">
        <v>332</v>
      </c>
      <c r="E41" s="299"/>
      <c r="F41" s="76">
        <v>30</v>
      </c>
      <c r="G41" s="77">
        <f>G35-G36-G37-G38-G39-G40</f>
        <v>30.240000000000002</v>
      </c>
      <c r="H41" s="77">
        <f>H35-H36-H37-H38-H39-H40</f>
        <v>11</v>
      </c>
      <c r="I41" s="206">
        <f t="shared" si="0"/>
        <v>0.3637566137566137</v>
      </c>
      <c r="J41" s="77">
        <f>J35-J36-J37-J38-J39-J40</f>
        <v>27.72</v>
      </c>
      <c r="K41" s="77">
        <f>K35-K36-K37-K38-K39-K40</f>
        <v>26.88</v>
      </c>
      <c r="L41" s="204">
        <f>J41/H41</f>
        <v>2.52</v>
      </c>
      <c r="M41" s="204">
        <f t="shared" si="1"/>
        <v>0.9696969696969697</v>
      </c>
    </row>
    <row r="42" spans="1:13" ht="60" customHeight="1">
      <c r="A42" s="301"/>
      <c r="B42" s="74">
        <v>7</v>
      </c>
      <c r="C42" s="75"/>
      <c r="D42" s="299" t="s">
        <v>310</v>
      </c>
      <c r="E42" s="299"/>
      <c r="F42" s="76">
        <v>31</v>
      </c>
      <c r="G42" s="77"/>
      <c r="H42" s="77"/>
      <c r="I42" s="206"/>
      <c r="J42" s="77"/>
      <c r="K42" s="77"/>
      <c r="L42" s="204"/>
      <c r="M42" s="204"/>
    </row>
    <row r="43" spans="1:13" ht="77.25" customHeight="1">
      <c r="A43" s="301"/>
      <c r="B43" s="74">
        <v>8</v>
      </c>
      <c r="C43" s="75"/>
      <c r="D43" s="299" t="s">
        <v>116</v>
      </c>
      <c r="E43" s="299"/>
      <c r="F43" s="76">
        <v>32</v>
      </c>
      <c r="G43" s="77"/>
      <c r="H43" s="77"/>
      <c r="I43" s="206"/>
      <c r="J43" s="77"/>
      <c r="K43" s="77"/>
      <c r="L43" s="204"/>
      <c r="M43" s="204"/>
    </row>
    <row r="44" spans="1:13" ht="17.25" customHeight="1">
      <c r="A44" s="301"/>
      <c r="B44" s="74"/>
      <c r="C44" s="75" t="s">
        <v>27</v>
      </c>
      <c r="D44" s="299" t="s">
        <v>313</v>
      </c>
      <c r="E44" s="299"/>
      <c r="F44" s="76">
        <v>33</v>
      </c>
      <c r="G44" s="77"/>
      <c r="H44" s="77"/>
      <c r="I44" s="206"/>
      <c r="J44" s="78"/>
      <c r="K44" s="78"/>
      <c r="L44" s="204"/>
      <c r="M44" s="204"/>
    </row>
    <row r="45" spans="1:13" ht="17.25" customHeight="1">
      <c r="A45" s="301"/>
      <c r="B45" s="74"/>
      <c r="C45" s="75" t="s">
        <v>28</v>
      </c>
      <c r="D45" s="299" t="s">
        <v>368</v>
      </c>
      <c r="E45" s="299"/>
      <c r="F45" s="76" t="s">
        <v>312</v>
      </c>
      <c r="G45" s="77"/>
      <c r="H45" s="77"/>
      <c r="I45" s="77"/>
      <c r="J45" s="77"/>
      <c r="K45" s="77"/>
      <c r="L45" s="77"/>
      <c r="M45" s="77"/>
    </row>
    <row r="46" spans="1:13" ht="14.25" customHeight="1">
      <c r="A46" s="301"/>
      <c r="B46" s="74"/>
      <c r="C46" s="75" t="s">
        <v>30</v>
      </c>
      <c r="D46" s="299" t="s">
        <v>259</v>
      </c>
      <c r="E46" s="299"/>
      <c r="F46" s="76">
        <v>34</v>
      </c>
      <c r="G46" s="77"/>
      <c r="H46" s="77"/>
      <c r="I46" s="206"/>
      <c r="J46" s="78"/>
      <c r="K46" s="78"/>
      <c r="L46" s="204"/>
      <c r="M46" s="204"/>
    </row>
    <row r="47" spans="1:16" ht="45.75" customHeight="1">
      <c r="A47" s="301"/>
      <c r="B47" s="74">
        <v>9</v>
      </c>
      <c r="C47" s="75"/>
      <c r="D47" s="299" t="s">
        <v>333</v>
      </c>
      <c r="E47" s="299"/>
      <c r="F47" s="76">
        <v>35</v>
      </c>
      <c r="G47" s="77"/>
      <c r="H47" s="77"/>
      <c r="I47" s="206"/>
      <c r="J47" s="77"/>
      <c r="K47" s="77"/>
      <c r="L47" s="204"/>
      <c r="M47" s="204"/>
      <c r="P47" s="81"/>
    </row>
    <row r="48" spans="1:13" ht="20.25" customHeight="1">
      <c r="A48" s="1" t="s">
        <v>22</v>
      </c>
      <c r="B48" s="74"/>
      <c r="C48" s="75"/>
      <c r="D48" s="299" t="s">
        <v>11</v>
      </c>
      <c r="E48" s="299"/>
      <c r="F48" s="76">
        <v>36</v>
      </c>
      <c r="G48" s="77"/>
      <c r="H48" s="77"/>
      <c r="I48" s="206"/>
      <c r="J48" s="78"/>
      <c r="K48" s="78"/>
      <c r="L48" s="204"/>
      <c r="M48" s="204"/>
    </row>
    <row r="49" spans="1:13" ht="29.25" customHeight="1">
      <c r="A49" s="1" t="s">
        <v>23</v>
      </c>
      <c r="B49" s="74"/>
      <c r="C49" s="75"/>
      <c r="D49" s="299" t="s">
        <v>128</v>
      </c>
      <c r="E49" s="299"/>
      <c r="F49" s="76">
        <v>37</v>
      </c>
      <c r="G49" s="77"/>
      <c r="H49" s="77"/>
      <c r="I49" s="206"/>
      <c r="J49" s="78"/>
      <c r="K49" s="78"/>
      <c r="L49" s="204"/>
      <c r="M49" s="204"/>
    </row>
    <row r="50" spans="1:13" ht="15.75" customHeight="1">
      <c r="A50" s="1"/>
      <c r="B50" s="74"/>
      <c r="C50" s="75" t="s">
        <v>27</v>
      </c>
      <c r="D50" s="299" t="s">
        <v>37</v>
      </c>
      <c r="E50" s="299"/>
      <c r="F50" s="76">
        <v>38</v>
      </c>
      <c r="G50" s="77"/>
      <c r="H50" s="77"/>
      <c r="I50" s="206"/>
      <c r="J50" s="78"/>
      <c r="K50" s="78"/>
      <c r="L50" s="204"/>
      <c r="M50" s="204"/>
    </row>
    <row r="51" spans="1:13" ht="15.75" customHeight="1">
      <c r="A51" s="1"/>
      <c r="B51" s="74"/>
      <c r="C51" s="75" t="s">
        <v>28</v>
      </c>
      <c r="D51" s="299" t="s">
        <v>129</v>
      </c>
      <c r="E51" s="299"/>
      <c r="F51" s="76">
        <v>39</v>
      </c>
      <c r="G51" s="77"/>
      <c r="H51" s="77"/>
      <c r="I51" s="206"/>
      <c r="J51" s="78"/>
      <c r="K51" s="78"/>
      <c r="L51" s="204"/>
      <c r="M51" s="204"/>
    </row>
    <row r="52" spans="1:13" ht="15.75" customHeight="1">
      <c r="A52" s="1"/>
      <c r="B52" s="74"/>
      <c r="C52" s="75" t="s">
        <v>30</v>
      </c>
      <c r="D52" s="299" t="s">
        <v>130</v>
      </c>
      <c r="E52" s="299"/>
      <c r="F52" s="76">
        <v>40</v>
      </c>
      <c r="G52" s="77"/>
      <c r="H52" s="77"/>
      <c r="I52" s="206"/>
      <c r="J52" s="78"/>
      <c r="K52" s="78"/>
      <c r="L52" s="204"/>
      <c r="M52" s="204"/>
    </row>
    <row r="53" spans="1:13" ht="15.75" customHeight="1">
      <c r="A53" s="1"/>
      <c r="B53" s="74"/>
      <c r="C53" s="75" t="s">
        <v>32</v>
      </c>
      <c r="D53" s="299" t="s">
        <v>45</v>
      </c>
      <c r="E53" s="299"/>
      <c r="F53" s="76">
        <v>41</v>
      </c>
      <c r="G53" s="77"/>
      <c r="H53" s="77"/>
      <c r="I53" s="206"/>
      <c r="J53" s="78"/>
      <c r="K53" s="78"/>
      <c r="L53" s="204"/>
      <c r="M53" s="204"/>
    </row>
    <row r="54" spans="1:13" ht="15.75" customHeight="1">
      <c r="A54" s="1"/>
      <c r="B54" s="74"/>
      <c r="C54" s="75" t="s">
        <v>33</v>
      </c>
      <c r="D54" s="299" t="s">
        <v>46</v>
      </c>
      <c r="E54" s="299"/>
      <c r="F54" s="76">
        <v>42</v>
      </c>
      <c r="G54" s="77"/>
      <c r="H54" s="77"/>
      <c r="I54" s="206"/>
      <c r="J54" s="78"/>
      <c r="K54" s="78"/>
      <c r="L54" s="204"/>
      <c r="M54" s="204"/>
    </row>
    <row r="55" spans="1:13" ht="30" customHeight="1">
      <c r="A55" s="1" t="s">
        <v>24</v>
      </c>
      <c r="B55" s="74"/>
      <c r="C55" s="75"/>
      <c r="D55" s="299" t="s">
        <v>12</v>
      </c>
      <c r="E55" s="299"/>
      <c r="F55" s="76">
        <v>43</v>
      </c>
      <c r="G55" s="77">
        <f>'Anexa 4'!E13</f>
        <v>250</v>
      </c>
      <c r="H55" s="77">
        <f>'Anexa 4'!G13</f>
        <v>290</v>
      </c>
      <c r="I55" s="206">
        <f t="shared" si="0"/>
        <v>1.16</v>
      </c>
      <c r="J55" s="78">
        <f>'Anexa 4'!H13</f>
        <v>300</v>
      </c>
      <c r="K55" s="78">
        <f>'Anexa 4'!I13</f>
        <v>300</v>
      </c>
      <c r="L55" s="204">
        <f>J55/H55</f>
        <v>1.0344827586206897</v>
      </c>
      <c r="M55" s="204">
        <f t="shared" si="1"/>
        <v>1</v>
      </c>
    </row>
    <row r="56" spans="1:13" ht="15.75" customHeight="1">
      <c r="A56" s="1"/>
      <c r="B56" s="74">
        <v>1</v>
      </c>
      <c r="C56" s="75"/>
      <c r="D56" s="299" t="s">
        <v>13</v>
      </c>
      <c r="E56" s="299"/>
      <c r="F56" s="76">
        <v>44</v>
      </c>
      <c r="G56" s="77"/>
      <c r="H56" s="77"/>
      <c r="I56" s="206"/>
      <c r="J56" s="78"/>
      <c r="K56" s="78"/>
      <c r="L56" s="204"/>
      <c r="M56" s="204"/>
    </row>
    <row r="57" spans="1:13" ht="29.25" customHeight="1">
      <c r="A57" s="1"/>
      <c r="B57" s="74"/>
      <c r="C57" s="75"/>
      <c r="D57" s="2"/>
      <c r="E57" s="2" t="s">
        <v>251</v>
      </c>
      <c r="F57" s="76">
        <v>45</v>
      </c>
      <c r="G57" s="77"/>
      <c r="H57" s="77"/>
      <c r="I57" s="206"/>
      <c r="J57" s="78"/>
      <c r="K57" s="78"/>
      <c r="L57" s="204"/>
      <c r="M57" s="204"/>
    </row>
    <row r="58" spans="1:13" ht="15.75" customHeight="1">
      <c r="A58" s="1" t="s">
        <v>25</v>
      </c>
      <c r="B58" s="74"/>
      <c r="C58" s="75"/>
      <c r="D58" s="299" t="s">
        <v>117</v>
      </c>
      <c r="E58" s="299"/>
      <c r="F58" s="76">
        <v>46</v>
      </c>
      <c r="G58" s="77">
        <f>'Anexa 4'!E24</f>
        <v>215</v>
      </c>
      <c r="H58" s="77">
        <f>'Anexa 4'!G24</f>
        <v>218</v>
      </c>
      <c r="I58" s="206">
        <f t="shared" si="0"/>
        <v>1.013953488372093</v>
      </c>
      <c r="J58" s="78">
        <f>'Anexa 4'!H24</f>
        <v>200</v>
      </c>
      <c r="K58" s="78">
        <f>'Anexa 4'!I24</f>
        <v>210</v>
      </c>
      <c r="L58" s="204">
        <f>J58/H58</f>
        <v>0.9174311926605505</v>
      </c>
      <c r="M58" s="204">
        <f t="shared" si="1"/>
        <v>1.05</v>
      </c>
    </row>
    <row r="59" spans="1:13" ht="15" customHeight="1">
      <c r="A59" s="1" t="s">
        <v>65</v>
      </c>
      <c r="B59" s="74"/>
      <c r="C59" s="75"/>
      <c r="D59" s="299" t="s">
        <v>14</v>
      </c>
      <c r="E59" s="299"/>
      <c r="F59" s="76">
        <v>47</v>
      </c>
      <c r="G59" s="77"/>
      <c r="H59" s="77"/>
      <c r="I59" s="206"/>
      <c r="J59" s="78"/>
      <c r="K59" s="78"/>
      <c r="L59" s="204"/>
      <c r="M59" s="204"/>
    </row>
    <row r="60" spans="1:13" ht="18.75" customHeight="1">
      <c r="A60" s="301"/>
      <c r="B60" s="74">
        <v>1</v>
      </c>
      <c r="C60" s="75"/>
      <c r="D60" s="299" t="s">
        <v>108</v>
      </c>
      <c r="E60" s="299"/>
      <c r="F60" s="76">
        <v>48</v>
      </c>
      <c r="G60" s="77">
        <f>'BVC 2017 anexa 2'!J164</f>
        <v>84</v>
      </c>
      <c r="H60" s="77">
        <f>'BVC 2017 anexa 2'!O164</f>
        <v>74</v>
      </c>
      <c r="I60" s="206">
        <f t="shared" si="0"/>
        <v>0.8809523809523809</v>
      </c>
      <c r="J60" s="78">
        <v>74</v>
      </c>
      <c r="K60" s="78">
        <v>74</v>
      </c>
      <c r="L60" s="204">
        <f>J60/H60</f>
        <v>1</v>
      </c>
      <c r="M60" s="204">
        <f t="shared" si="1"/>
        <v>1</v>
      </c>
    </row>
    <row r="61" spans="1:13" ht="15.75" customHeight="1">
      <c r="A61" s="301"/>
      <c r="B61" s="74">
        <v>2</v>
      </c>
      <c r="C61" s="75"/>
      <c r="D61" s="299" t="s">
        <v>15</v>
      </c>
      <c r="E61" s="299"/>
      <c r="F61" s="76">
        <v>49</v>
      </c>
      <c r="G61" s="77">
        <f>'BVC 2017 anexa 2'!J165</f>
        <v>85</v>
      </c>
      <c r="H61" s="77">
        <f>'BVC 2017 anexa 2'!O165</f>
        <v>74</v>
      </c>
      <c r="I61" s="206">
        <f t="shared" si="0"/>
        <v>0.8705882352941177</v>
      </c>
      <c r="J61" s="78">
        <v>74</v>
      </c>
      <c r="K61" s="78">
        <v>74</v>
      </c>
      <c r="L61" s="204">
        <f>J61/H61</f>
        <v>1</v>
      </c>
      <c r="M61" s="204">
        <f t="shared" si="1"/>
        <v>1</v>
      </c>
    </row>
    <row r="62" spans="1:13" ht="45.75" customHeight="1">
      <c r="A62" s="301"/>
      <c r="B62" s="74">
        <v>3</v>
      </c>
      <c r="C62" s="75"/>
      <c r="D62" s="299" t="s">
        <v>334</v>
      </c>
      <c r="E62" s="299"/>
      <c r="F62" s="76">
        <v>50</v>
      </c>
      <c r="G62" s="77">
        <f>(G23/G61)/12*1000</f>
        <v>2050.0000000000005</v>
      </c>
      <c r="H62" s="77">
        <f>'BVC 2017 anexa 2'!O167</f>
        <v>2421.1711711711714</v>
      </c>
      <c r="I62" s="206">
        <f t="shared" si="0"/>
        <v>1.181059107888376</v>
      </c>
      <c r="J62" s="77">
        <f>H62</f>
        <v>2421.1711711711714</v>
      </c>
      <c r="K62" s="77">
        <f>J62</f>
        <v>2421.1711711711714</v>
      </c>
      <c r="L62" s="204">
        <f>J62/H62</f>
        <v>1</v>
      </c>
      <c r="M62" s="204">
        <f t="shared" si="1"/>
        <v>1</v>
      </c>
    </row>
    <row r="63" spans="1:13" ht="42.75" customHeight="1">
      <c r="A63" s="301"/>
      <c r="B63" s="74">
        <v>4</v>
      </c>
      <c r="C63" s="75"/>
      <c r="D63" s="299" t="s">
        <v>335</v>
      </c>
      <c r="E63" s="299"/>
      <c r="F63" s="76">
        <v>51</v>
      </c>
      <c r="G63" s="77">
        <f>(G24/G61)/12*1000</f>
        <v>1841.1764705882351</v>
      </c>
      <c r="H63" s="77">
        <f>'BVC 2017 anexa 2'!O166</f>
        <v>2166.6666666666665</v>
      </c>
      <c r="I63" s="206">
        <f t="shared" si="0"/>
        <v>1.1767838125665602</v>
      </c>
      <c r="J63" s="77">
        <f>H63</f>
        <v>2166.6666666666665</v>
      </c>
      <c r="K63" s="77">
        <f>J63</f>
        <v>2166.6666666666665</v>
      </c>
      <c r="L63" s="204">
        <f>J63/H63</f>
        <v>1</v>
      </c>
      <c r="M63" s="204">
        <f t="shared" si="1"/>
        <v>1</v>
      </c>
    </row>
    <row r="64" spans="1:13" ht="27.75" customHeight="1">
      <c r="A64" s="301"/>
      <c r="B64" s="74">
        <v>5</v>
      </c>
      <c r="C64" s="75"/>
      <c r="D64" s="299" t="s">
        <v>336</v>
      </c>
      <c r="E64" s="299"/>
      <c r="F64" s="76">
        <v>52</v>
      </c>
      <c r="G64" s="77">
        <f>G13/G61</f>
        <v>52.92941176470588</v>
      </c>
      <c r="H64" s="77">
        <f>H13/H61</f>
        <v>60.13513513513514</v>
      </c>
      <c r="I64" s="206">
        <f t="shared" si="0"/>
        <v>1.1361383610772364</v>
      </c>
      <c r="J64" s="77">
        <f>J13/J61</f>
        <v>60.13513513513514</v>
      </c>
      <c r="K64" s="77">
        <f>K13/K61</f>
        <v>60.13513513513514</v>
      </c>
      <c r="L64" s="204">
        <f>J64/H64</f>
        <v>1</v>
      </c>
      <c r="M64" s="204">
        <f t="shared" si="1"/>
        <v>1</v>
      </c>
    </row>
    <row r="65" spans="1:13" ht="29.25" customHeight="1">
      <c r="A65" s="301"/>
      <c r="B65" s="74">
        <v>6</v>
      </c>
      <c r="C65" s="75"/>
      <c r="D65" s="299" t="s">
        <v>337</v>
      </c>
      <c r="E65" s="299"/>
      <c r="F65" s="76">
        <v>53</v>
      </c>
      <c r="G65" s="77"/>
      <c r="H65" s="77"/>
      <c r="I65" s="206"/>
      <c r="J65" s="78"/>
      <c r="K65" s="78"/>
      <c r="L65" s="204"/>
      <c r="M65" s="204"/>
    </row>
    <row r="66" spans="1:13" ht="27.75" customHeight="1">
      <c r="A66" s="301"/>
      <c r="B66" s="74">
        <v>7</v>
      </c>
      <c r="C66" s="75"/>
      <c r="D66" s="299" t="s">
        <v>270</v>
      </c>
      <c r="E66" s="299"/>
      <c r="F66" s="76">
        <v>54</v>
      </c>
      <c r="G66" s="77">
        <f>(G18/G12)*1000</f>
        <v>992.4512476410149</v>
      </c>
      <c r="H66" s="77">
        <f>(H18/H12)*1000</f>
        <v>995.0694755714926</v>
      </c>
      <c r="I66" s="206">
        <f t="shared" si="0"/>
        <v>1.0026381426157718</v>
      </c>
      <c r="J66" s="77">
        <f>(J18/J12)*1000</f>
        <v>992.6058704907014</v>
      </c>
      <c r="K66" s="77">
        <f>(K18/K12)*1000</f>
        <v>992.8283281039893</v>
      </c>
      <c r="L66" s="204">
        <f>J66/H66</f>
        <v>0.9975241878670067</v>
      </c>
      <c r="M66" s="204">
        <f t="shared" si="1"/>
        <v>1.0002241147467503</v>
      </c>
    </row>
    <row r="67" spans="1:13" ht="15.75" customHeight="1">
      <c r="A67" s="301"/>
      <c r="B67" s="74">
        <v>8</v>
      </c>
      <c r="C67" s="75"/>
      <c r="D67" s="299" t="s">
        <v>263</v>
      </c>
      <c r="E67" s="299"/>
      <c r="F67" s="76">
        <v>55</v>
      </c>
      <c r="G67" s="77">
        <v>5</v>
      </c>
      <c r="H67" s="77">
        <v>5</v>
      </c>
      <c r="I67" s="206">
        <f t="shared" si="0"/>
        <v>1</v>
      </c>
      <c r="J67" s="78">
        <v>3</v>
      </c>
      <c r="K67" s="78">
        <v>0</v>
      </c>
      <c r="L67" s="204">
        <f>J67/H67</f>
        <v>0.6</v>
      </c>
      <c r="M67" s="204">
        <f t="shared" si="1"/>
        <v>0</v>
      </c>
    </row>
    <row r="68" spans="1:13" ht="15.75" customHeight="1">
      <c r="A68" s="301"/>
      <c r="B68" s="74">
        <v>9</v>
      </c>
      <c r="C68" s="75"/>
      <c r="D68" s="299" t="s">
        <v>264</v>
      </c>
      <c r="E68" s="299"/>
      <c r="F68" s="76">
        <v>56</v>
      </c>
      <c r="G68" s="77">
        <v>410</v>
      </c>
      <c r="H68" s="77">
        <v>400</v>
      </c>
      <c r="I68" s="206">
        <f t="shared" si="0"/>
        <v>0.975609756097561</v>
      </c>
      <c r="J68" s="78">
        <v>390</v>
      </c>
      <c r="K68" s="78">
        <v>380</v>
      </c>
      <c r="L68" s="204">
        <f>J68/H68</f>
        <v>0.975</v>
      </c>
      <c r="M68" s="204">
        <f t="shared" si="1"/>
        <v>0.9743589743589743</v>
      </c>
    </row>
    <row r="69" spans="1:8" ht="15.75" customHeight="1">
      <c r="A69" s="35"/>
      <c r="B69" s="35"/>
      <c r="D69" s="55"/>
      <c r="E69" s="317"/>
      <c r="F69" s="317"/>
      <c r="G69" s="317"/>
      <c r="H69" s="317"/>
    </row>
    <row r="70" spans="1:8" ht="15.75" customHeight="1">
      <c r="A70" s="35"/>
      <c r="B70" s="35"/>
      <c r="D70" s="55"/>
      <c r="E70" s="55"/>
      <c r="F70" s="37"/>
      <c r="G70" s="37"/>
      <c r="H70" s="33"/>
    </row>
    <row r="71" spans="1:8" ht="15">
      <c r="A71" s="35"/>
      <c r="B71" s="35"/>
      <c r="D71" s="35"/>
      <c r="E71" s="36" t="s">
        <v>398</v>
      </c>
      <c r="F71" s="37"/>
      <c r="G71" s="37"/>
      <c r="H71" s="33" t="s">
        <v>354</v>
      </c>
    </row>
    <row r="72" spans="1:8" ht="15">
      <c r="A72" s="35"/>
      <c r="B72" s="35"/>
      <c r="D72" s="35"/>
      <c r="E72" s="36" t="s">
        <v>399</v>
      </c>
      <c r="F72" s="37"/>
      <c r="G72" s="37"/>
      <c r="H72" s="33" t="s">
        <v>400</v>
      </c>
    </row>
    <row r="73" spans="1:9" ht="12" customHeight="1">
      <c r="A73" s="35"/>
      <c r="B73" s="35"/>
      <c r="D73" s="35"/>
      <c r="E73" s="303"/>
      <c r="F73" s="303"/>
      <c r="G73" s="304"/>
      <c r="H73" s="304"/>
      <c r="I73" s="303"/>
    </row>
    <row r="74" spans="1:8" ht="15">
      <c r="A74" s="35"/>
      <c r="B74" s="35"/>
      <c r="D74" s="35"/>
      <c r="E74" s="36"/>
      <c r="F74" s="37"/>
      <c r="G74" s="37"/>
      <c r="H74" s="52"/>
    </row>
    <row r="75" spans="1:8" ht="15">
      <c r="A75" s="35"/>
      <c r="B75" s="35"/>
      <c r="D75" s="35"/>
      <c r="E75" s="36"/>
      <c r="F75" s="37"/>
      <c r="G75" s="37"/>
      <c r="H75" s="52"/>
    </row>
    <row r="76" spans="1:9" ht="15">
      <c r="A76" s="307"/>
      <c r="B76" s="307"/>
      <c r="C76" s="308"/>
      <c r="D76" s="308"/>
      <c r="E76" s="308"/>
      <c r="F76" s="308"/>
      <c r="G76" s="308"/>
      <c r="H76" s="308"/>
      <c r="I76" s="308"/>
    </row>
    <row r="77" spans="1:8" ht="15">
      <c r="A77" s="35"/>
      <c r="B77" s="35"/>
      <c r="D77" s="35"/>
      <c r="E77" s="36"/>
      <c r="F77" s="37"/>
      <c r="G77" s="37"/>
      <c r="H77" s="52"/>
    </row>
    <row r="78" spans="1:8" ht="15">
      <c r="A78" s="35"/>
      <c r="B78" s="35"/>
      <c r="D78" s="35"/>
      <c r="E78" s="36"/>
      <c r="F78" s="37"/>
      <c r="G78" s="37"/>
      <c r="H78" s="52"/>
    </row>
    <row r="79" spans="1:8" ht="15">
      <c r="A79" s="35"/>
      <c r="B79" s="35"/>
      <c r="D79" s="35"/>
      <c r="E79" s="36"/>
      <c r="F79" s="37"/>
      <c r="G79" s="37"/>
      <c r="H79" s="52"/>
    </row>
    <row r="80" spans="1:8" ht="15">
      <c r="A80" s="35"/>
      <c r="B80" s="35"/>
      <c r="D80" s="35"/>
      <c r="E80" s="36"/>
      <c r="F80" s="37"/>
      <c r="G80" s="37"/>
      <c r="H80" s="52"/>
    </row>
    <row r="81" spans="1:8" ht="15">
      <c r="A81" s="35"/>
      <c r="B81" s="35"/>
      <c r="D81" s="35"/>
      <c r="E81" s="36"/>
      <c r="F81" s="37"/>
      <c r="G81" s="37"/>
      <c r="H81" s="52"/>
    </row>
    <row r="82" spans="1:8" ht="15">
      <c r="A82" s="35"/>
      <c r="B82" s="35"/>
      <c r="D82" s="35"/>
      <c r="E82" s="36"/>
      <c r="F82" s="37"/>
      <c r="G82" s="37"/>
      <c r="H82" s="52"/>
    </row>
    <row r="83" spans="1:8" ht="15">
      <c r="A83" s="35"/>
      <c r="B83" s="35"/>
      <c r="D83" s="35"/>
      <c r="E83" s="36"/>
      <c r="F83" s="37"/>
      <c r="G83" s="37"/>
      <c r="H83" s="52"/>
    </row>
    <row r="84" spans="1:8" ht="15">
      <c r="A84" s="35"/>
      <c r="B84" s="35"/>
      <c r="D84" s="35"/>
      <c r="E84" s="36"/>
      <c r="F84" s="37"/>
      <c r="G84" s="37"/>
      <c r="H84" s="52"/>
    </row>
    <row r="85" spans="1:8" ht="15">
      <c r="A85" s="35"/>
      <c r="B85" s="35"/>
      <c r="D85" s="35"/>
      <c r="E85" s="36"/>
      <c r="F85" s="37"/>
      <c r="G85" s="37"/>
      <c r="H85" s="52"/>
    </row>
    <row r="86" spans="1:8" ht="15">
      <c r="A86" s="35"/>
      <c r="B86" s="35"/>
      <c r="D86" s="35"/>
      <c r="E86" s="36"/>
      <c r="F86" s="37"/>
      <c r="G86" s="37"/>
      <c r="H86" s="52"/>
    </row>
    <row r="87" spans="1:8" ht="15">
      <c r="A87" s="35"/>
      <c r="B87" s="35"/>
      <c r="D87" s="35"/>
      <c r="E87" s="36"/>
      <c r="F87" s="37"/>
      <c r="G87" s="37"/>
      <c r="H87" s="52"/>
    </row>
    <row r="88" spans="1:8" ht="15">
      <c r="A88" s="35"/>
      <c r="B88" s="35"/>
      <c r="D88" s="35"/>
      <c r="E88" s="36"/>
      <c r="F88" s="37"/>
      <c r="G88" s="37"/>
      <c r="H88" s="52"/>
    </row>
    <row r="89" spans="1:8" ht="15">
      <c r="A89" s="35"/>
      <c r="B89" s="35"/>
      <c r="D89" s="35"/>
      <c r="E89" s="36"/>
      <c r="F89" s="37"/>
      <c r="G89" s="37"/>
      <c r="H89" s="52"/>
    </row>
    <row r="90" spans="1:8" ht="15">
      <c r="A90" s="35"/>
      <c r="B90" s="35"/>
      <c r="D90" s="35"/>
      <c r="E90" s="36"/>
      <c r="F90" s="37"/>
      <c r="G90" s="37"/>
      <c r="H90" s="52"/>
    </row>
    <row r="91" spans="1:8" ht="15">
      <c r="A91" s="35"/>
      <c r="B91" s="35"/>
      <c r="D91" s="35"/>
      <c r="E91" s="36"/>
      <c r="F91" s="37"/>
      <c r="G91" s="37"/>
      <c r="H91" s="52"/>
    </row>
    <row r="92" spans="1:8" ht="15">
      <c r="A92" s="35"/>
      <c r="B92" s="35"/>
      <c r="D92" s="35"/>
      <c r="E92" s="36"/>
      <c r="F92" s="37"/>
      <c r="G92" s="37"/>
      <c r="H92" s="52"/>
    </row>
    <row r="93" spans="1:8" ht="15">
      <c r="A93" s="35"/>
      <c r="B93" s="35"/>
      <c r="D93" s="35"/>
      <c r="E93" s="36"/>
      <c r="F93" s="37"/>
      <c r="G93" s="37"/>
      <c r="H93" s="52"/>
    </row>
    <row r="94" spans="1:8" ht="15">
      <c r="A94" s="35"/>
      <c r="B94" s="35"/>
      <c r="D94" s="35"/>
      <c r="E94" s="36"/>
      <c r="F94" s="37"/>
      <c r="G94" s="37"/>
      <c r="H94" s="52"/>
    </row>
    <row r="95" spans="1:8" ht="15">
      <c r="A95" s="35"/>
      <c r="B95" s="35"/>
      <c r="D95" s="35"/>
      <c r="E95" s="36"/>
      <c r="F95" s="37"/>
      <c r="G95" s="37"/>
      <c r="H95" s="52"/>
    </row>
    <row r="96" spans="1:8" ht="15">
      <c r="A96" s="35"/>
      <c r="B96" s="35"/>
      <c r="D96" s="35"/>
      <c r="E96" s="36"/>
      <c r="F96" s="37"/>
      <c r="G96" s="37"/>
      <c r="H96" s="52"/>
    </row>
    <row r="97" spans="1:8" ht="15">
      <c r="A97" s="35"/>
      <c r="B97" s="35"/>
      <c r="D97" s="35"/>
      <c r="E97" s="36"/>
      <c r="F97" s="37"/>
      <c r="G97" s="37"/>
      <c r="H97" s="52"/>
    </row>
    <row r="98" spans="1:8" ht="15">
      <c r="A98" s="35"/>
      <c r="B98" s="35"/>
      <c r="D98" s="35"/>
      <c r="E98" s="36"/>
      <c r="F98" s="37"/>
      <c r="G98" s="37"/>
      <c r="H98" s="52"/>
    </row>
    <row r="99" spans="1:8" ht="15">
      <c r="A99" s="35"/>
      <c r="B99" s="35"/>
      <c r="D99" s="35"/>
      <c r="E99" s="36"/>
      <c r="F99" s="37"/>
      <c r="G99" s="37"/>
      <c r="H99" s="52"/>
    </row>
    <row r="100" spans="1:8" ht="15">
      <c r="A100" s="35"/>
      <c r="B100" s="35"/>
      <c r="D100" s="35"/>
      <c r="E100" s="36"/>
      <c r="F100" s="37"/>
      <c r="G100" s="37"/>
      <c r="H100" s="52"/>
    </row>
    <row r="101" spans="1:8" ht="15">
      <c r="A101" s="35"/>
      <c r="B101" s="35"/>
      <c r="D101" s="35"/>
      <c r="E101" s="36"/>
      <c r="F101" s="37"/>
      <c r="G101" s="37"/>
      <c r="H101" s="52"/>
    </row>
    <row r="102" spans="1:8" ht="15">
      <c r="A102" s="35"/>
      <c r="B102" s="35"/>
      <c r="D102" s="35"/>
      <c r="E102" s="36"/>
      <c r="F102" s="37"/>
      <c r="G102" s="37"/>
      <c r="H102" s="52"/>
    </row>
    <row r="103" spans="1:8" ht="15">
      <c r="A103" s="35"/>
      <c r="B103" s="35"/>
      <c r="D103" s="35"/>
      <c r="E103" s="36"/>
      <c r="F103" s="37"/>
      <c r="G103" s="37"/>
      <c r="H103" s="52"/>
    </row>
    <row r="104" spans="1:8" ht="15">
      <c r="A104" s="35"/>
      <c r="B104" s="35"/>
      <c r="D104" s="35"/>
      <c r="E104" s="36"/>
      <c r="F104" s="37"/>
      <c r="G104" s="37"/>
      <c r="H104" s="52"/>
    </row>
    <row r="105" spans="1:8" ht="15">
      <c r="A105" s="35"/>
      <c r="B105" s="35"/>
      <c r="D105" s="35"/>
      <c r="E105" s="36"/>
      <c r="F105" s="37"/>
      <c r="G105" s="37"/>
      <c r="H105" s="52"/>
    </row>
    <row r="106" spans="1:8" ht="15">
      <c r="A106" s="35"/>
      <c r="B106" s="35"/>
      <c r="D106" s="35"/>
      <c r="E106" s="36"/>
      <c r="F106" s="37"/>
      <c r="G106" s="37"/>
      <c r="H106" s="52"/>
    </row>
    <row r="107" spans="1:8" ht="15">
      <c r="A107" s="35"/>
      <c r="B107" s="35"/>
      <c r="D107" s="35"/>
      <c r="E107" s="36"/>
      <c r="F107" s="37"/>
      <c r="G107" s="37"/>
      <c r="H107" s="52"/>
    </row>
    <row r="108" spans="1:8" ht="15">
      <c r="A108" s="35"/>
      <c r="B108" s="35"/>
      <c r="D108" s="35"/>
      <c r="E108" s="36"/>
      <c r="F108" s="37"/>
      <c r="G108" s="37"/>
      <c r="H108" s="52"/>
    </row>
    <row r="109" spans="1:8" ht="15">
      <c r="A109" s="35"/>
      <c r="B109" s="35"/>
      <c r="D109" s="35"/>
      <c r="E109" s="36"/>
      <c r="F109" s="37"/>
      <c r="G109" s="37"/>
      <c r="H109" s="52"/>
    </row>
    <row r="110" spans="1:8" ht="15">
      <c r="A110" s="35"/>
      <c r="B110" s="35"/>
      <c r="D110" s="35"/>
      <c r="E110" s="36"/>
      <c r="F110" s="37"/>
      <c r="G110" s="37"/>
      <c r="H110" s="52"/>
    </row>
    <row r="111" spans="1:8" ht="15">
      <c r="A111" s="35"/>
      <c r="B111" s="35"/>
      <c r="D111" s="35"/>
      <c r="E111" s="36"/>
      <c r="F111" s="37"/>
      <c r="G111" s="37"/>
      <c r="H111" s="52"/>
    </row>
    <row r="112" spans="1:8" ht="15">
      <c r="A112" s="35"/>
      <c r="B112" s="35"/>
      <c r="D112" s="35"/>
      <c r="E112" s="36"/>
      <c r="F112" s="37"/>
      <c r="G112" s="37"/>
      <c r="H112" s="52"/>
    </row>
    <row r="113" spans="1:8" ht="15">
      <c r="A113" s="35"/>
      <c r="B113" s="35"/>
      <c r="D113" s="35"/>
      <c r="E113" s="36"/>
      <c r="F113" s="37"/>
      <c r="G113" s="37"/>
      <c r="H113" s="52"/>
    </row>
    <row r="114" spans="1:8" ht="15">
      <c r="A114" s="35"/>
      <c r="B114" s="35"/>
      <c r="D114" s="35"/>
      <c r="E114" s="36"/>
      <c r="F114" s="37"/>
      <c r="G114" s="37"/>
      <c r="H114" s="52"/>
    </row>
    <row r="115" spans="1:8" ht="15">
      <c r="A115" s="35"/>
      <c r="B115" s="35"/>
      <c r="D115" s="35"/>
      <c r="E115" s="36"/>
      <c r="F115" s="37"/>
      <c r="G115" s="37"/>
      <c r="H115" s="52"/>
    </row>
    <row r="116" spans="1:8" ht="15">
      <c r="A116" s="35"/>
      <c r="B116" s="35"/>
      <c r="D116" s="35"/>
      <c r="E116" s="36"/>
      <c r="F116" s="37"/>
      <c r="G116" s="37"/>
      <c r="H116" s="52"/>
    </row>
    <row r="117" spans="1:8" ht="15">
      <c r="A117" s="35"/>
      <c r="B117" s="35"/>
      <c r="D117" s="35"/>
      <c r="E117" s="36"/>
      <c r="F117" s="37"/>
      <c r="G117" s="37"/>
      <c r="H117" s="52"/>
    </row>
    <row r="118" spans="1:8" ht="15">
      <c r="A118" s="35"/>
      <c r="B118" s="35"/>
      <c r="D118" s="35"/>
      <c r="E118" s="36"/>
      <c r="F118" s="37"/>
      <c r="G118" s="37"/>
      <c r="H118" s="52"/>
    </row>
    <row r="119" spans="1:8" ht="15">
      <c r="A119" s="35"/>
      <c r="B119" s="35"/>
      <c r="D119" s="35"/>
      <c r="E119" s="36"/>
      <c r="F119" s="37"/>
      <c r="G119" s="37"/>
      <c r="H119" s="52"/>
    </row>
    <row r="120" spans="1:8" ht="15">
      <c r="A120" s="35"/>
      <c r="B120" s="35"/>
      <c r="D120" s="35"/>
      <c r="E120" s="36"/>
      <c r="F120" s="37"/>
      <c r="G120" s="37"/>
      <c r="H120" s="52"/>
    </row>
    <row r="121" spans="1:8" ht="15">
      <c r="A121" s="35"/>
      <c r="B121" s="35"/>
      <c r="D121" s="35"/>
      <c r="E121" s="36"/>
      <c r="F121" s="37"/>
      <c r="G121" s="37"/>
      <c r="H121" s="52"/>
    </row>
    <row r="122" spans="1:8" ht="15">
      <c r="A122" s="35"/>
      <c r="B122" s="35"/>
      <c r="D122" s="35"/>
      <c r="E122" s="36"/>
      <c r="F122" s="37"/>
      <c r="G122" s="37"/>
      <c r="H122" s="52"/>
    </row>
    <row r="123" spans="1:8" ht="15">
      <c r="A123" s="35"/>
      <c r="B123" s="35"/>
      <c r="D123" s="35"/>
      <c r="E123" s="36"/>
      <c r="F123" s="37"/>
      <c r="G123" s="37"/>
      <c r="H123" s="52"/>
    </row>
    <row r="124" spans="1:8" ht="15">
      <c r="A124" s="35"/>
      <c r="B124" s="35"/>
      <c r="D124" s="35"/>
      <c r="E124" s="36"/>
      <c r="F124" s="37"/>
      <c r="G124" s="37"/>
      <c r="H124" s="52"/>
    </row>
    <row r="125" spans="1:8" ht="15">
      <c r="A125" s="35"/>
      <c r="B125" s="35"/>
      <c r="D125" s="35"/>
      <c r="E125" s="36"/>
      <c r="F125" s="37"/>
      <c r="G125" s="37"/>
      <c r="H125" s="52"/>
    </row>
    <row r="126" spans="1:8" ht="15">
      <c r="A126" s="35"/>
      <c r="B126" s="35"/>
      <c r="D126" s="35"/>
      <c r="E126" s="36"/>
      <c r="F126" s="37"/>
      <c r="G126" s="37"/>
      <c r="H126" s="52"/>
    </row>
    <row r="127" spans="1:8" ht="15">
      <c r="A127" s="35"/>
      <c r="B127" s="35"/>
      <c r="D127" s="35"/>
      <c r="E127" s="36"/>
      <c r="F127" s="37"/>
      <c r="G127" s="37"/>
      <c r="H127" s="52"/>
    </row>
    <row r="128" spans="1:8" ht="15">
      <c r="A128" s="35"/>
      <c r="B128" s="35"/>
      <c r="D128" s="35"/>
      <c r="E128" s="36"/>
      <c r="F128" s="37"/>
      <c r="G128" s="37"/>
      <c r="H128" s="52"/>
    </row>
    <row r="129" spans="1:8" ht="15">
      <c r="A129" s="35"/>
      <c r="B129" s="35"/>
      <c r="D129" s="35"/>
      <c r="E129" s="36"/>
      <c r="F129" s="37"/>
      <c r="G129" s="37"/>
      <c r="H129" s="52"/>
    </row>
    <row r="130" spans="1:8" ht="15">
      <c r="A130" s="35"/>
      <c r="B130" s="35"/>
      <c r="D130" s="35"/>
      <c r="E130" s="36"/>
      <c r="F130" s="37"/>
      <c r="G130" s="37"/>
      <c r="H130" s="52"/>
    </row>
    <row r="131" spans="1:8" ht="15">
      <c r="A131" s="35"/>
      <c r="B131" s="35"/>
      <c r="D131" s="35"/>
      <c r="E131" s="36"/>
      <c r="F131" s="37"/>
      <c r="G131" s="37"/>
      <c r="H131" s="52"/>
    </row>
    <row r="132" spans="1:8" ht="15">
      <c r="A132" s="35"/>
      <c r="B132" s="35"/>
      <c r="D132" s="35"/>
      <c r="E132" s="36"/>
      <c r="F132" s="37"/>
      <c r="G132" s="37"/>
      <c r="H132" s="52"/>
    </row>
    <row r="133" spans="1:8" ht="15">
      <c r="A133" s="35"/>
      <c r="B133" s="35"/>
      <c r="D133" s="35"/>
      <c r="E133" s="36"/>
      <c r="F133" s="37"/>
      <c r="G133" s="37"/>
      <c r="H133" s="52"/>
    </row>
    <row r="134" spans="1:8" ht="15">
      <c r="A134" s="35"/>
      <c r="B134" s="35"/>
      <c r="D134" s="35"/>
      <c r="E134" s="36"/>
      <c r="F134" s="37"/>
      <c r="G134" s="37"/>
      <c r="H134" s="52"/>
    </row>
    <row r="135" spans="1:8" ht="15">
      <c r="A135" s="35"/>
      <c r="B135" s="35"/>
      <c r="D135" s="35"/>
      <c r="E135" s="36"/>
      <c r="F135" s="37"/>
      <c r="G135" s="37"/>
      <c r="H135" s="52"/>
    </row>
    <row r="136" spans="1:8" ht="15">
      <c r="A136" s="35"/>
      <c r="B136" s="35"/>
      <c r="D136" s="35"/>
      <c r="E136" s="36"/>
      <c r="F136" s="37"/>
      <c r="G136" s="37"/>
      <c r="H136" s="52"/>
    </row>
    <row r="137" spans="1:8" ht="15">
      <c r="A137" s="35"/>
      <c r="B137" s="35"/>
      <c r="D137" s="35"/>
      <c r="E137" s="36"/>
      <c r="F137" s="37"/>
      <c r="G137" s="37"/>
      <c r="H137" s="52"/>
    </row>
    <row r="138" spans="1:8" ht="15">
      <c r="A138" s="35"/>
      <c r="B138" s="35"/>
      <c r="D138" s="35"/>
      <c r="E138" s="36"/>
      <c r="F138" s="37"/>
      <c r="G138" s="37"/>
      <c r="H138" s="52"/>
    </row>
    <row r="139" spans="1:8" ht="15">
      <c r="A139" s="35"/>
      <c r="B139" s="35"/>
      <c r="D139" s="35"/>
      <c r="E139" s="36"/>
      <c r="F139" s="37"/>
      <c r="G139" s="37"/>
      <c r="H139" s="52"/>
    </row>
    <row r="140" spans="1:8" ht="15">
      <c r="A140" s="35"/>
      <c r="B140" s="35"/>
      <c r="D140" s="35"/>
      <c r="E140" s="36"/>
      <c r="F140" s="37"/>
      <c r="G140" s="37"/>
      <c r="H140" s="52"/>
    </row>
    <row r="141" spans="1:8" ht="15">
      <c r="A141" s="35"/>
      <c r="B141" s="35"/>
      <c r="D141" s="35"/>
      <c r="E141" s="36"/>
      <c r="F141" s="37"/>
      <c r="G141" s="37"/>
      <c r="H141" s="52"/>
    </row>
    <row r="142" spans="1:8" ht="15">
      <c r="A142" s="35"/>
      <c r="B142" s="35"/>
      <c r="D142" s="35"/>
      <c r="E142" s="36"/>
      <c r="F142" s="37"/>
      <c r="G142" s="37"/>
      <c r="H142" s="52"/>
    </row>
    <row r="143" spans="1:8" ht="15">
      <c r="A143" s="35"/>
      <c r="B143" s="35"/>
      <c r="D143" s="35"/>
      <c r="E143" s="36"/>
      <c r="F143" s="37"/>
      <c r="G143" s="37"/>
      <c r="H143" s="52"/>
    </row>
    <row r="144" spans="1:8" ht="15">
      <c r="A144" s="35"/>
      <c r="B144" s="35"/>
      <c r="D144" s="35"/>
      <c r="E144" s="36"/>
      <c r="F144" s="37"/>
      <c r="G144" s="37"/>
      <c r="H144" s="52"/>
    </row>
    <row r="145" spans="1:8" ht="15">
      <c r="A145" s="35"/>
      <c r="B145" s="35"/>
      <c r="D145" s="35"/>
      <c r="E145" s="36"/>
      <c r="F145" s="37"/>
      <c r="G145" s="37"/>
      <c r="H145" s="52"/>
    </row>
    <row r="146" spans="1:8" ht="15">
      <c r="A146" s="35"/>
      <c r="B146" s="35"/>
      <c r="D146" s="35"/>
      <c r="E146" s="36"/>
      <c r="F146" s="37"/>
      <c r="G146" s="37"/>
      <c r="H146" s="52"/>
    </row>
    <row r="147" spans="1:8" ht="15">
      <c r="A147" s="35"/>
      <c r="B147" s="35"/>
      <c r="D147" s="35"/>
      <c r="E147" s="36"/>
      <c r="F147" s="37"/>
      <c r="G147" s="37"/>
      <c r="H147" s="52"/>
    </row>
    <row r="148" spans="1:8" ht="15">
      <c r="A148" s="35"/>
      <c r="B148" s="35"/>
      <c r="D148" s="35"/>
      <c r="E148" s="36"/>
      <c r="F148" s="37"/>
      <c r="G148" s="37"/>
      <c r="H148" s="52"/>
    </row>
    <row r="149" spans="1:8" ht="15">
      <c r="A149" s="35"/>
      <c r="B149" s="35"/>
      <c r="D149" s="35"/>
      <c r="E149" s="36"/>
      <c r="F149" s="37"/>
      <c r="G149" s="37"/>
      <c r="H149" s="52"/>
    </row>
    <row r="150" spans="1:8" ht="15">
      <c r="A150" s="35"/>
      <c r="B150" s="35"/>
      <c r="D150" s="35"/>
      <c r="E150" s="36"/>
      <c r="F150" s="37"/>
      <c r="G150" s="37"/>
      <c r="H150" s="52"/>
    </row>
    <row r="151" spans="1:8" ht="15">
      <c r="A151" s="35"/>
      <c r="B151" s="35"/>
      <c r="D151" s="35"/>
      <c r="E151" s="36"/>
      <c r="F151" s="37"/>
      <c r="G151" s="37"/>
      <c r="H151" s="52"/>
    </row>
    <row r="152" spans="1:8" ht="15">
      <c r="A152" s="35"/>
      <c r="B152" s="35"/>
      <c r="D152" s="35"/>
      <c r="E152" s="36"/>
      <c r="F152" s="37"/>
      <c r="G152" s="37"/>
      <c r="H152" s="52"/>
    </row>
    <row r="153" spans="1:8" ht="15">
      <c r="A153" s="35"/>
      <c r="B153" s="35"/>
      <c r="D153" s="35"/>
      <c r="E153" s="36"/>
      <c r="F153" s="37"/>
      <c r="G153" s="37"/>
      <c r="H153" s="52"/>
    </row>
    <row r="154" spans="1:8" ht="15">
      <c r="A154" s="35"/>
      <c r="B154" s="35"/>
      <c r="D154" s="35"/>
      <c r="E154" s="36"/>
      <c r="F154" s="37"/>
      <c r="G154" s="37"/>
      <c r="H154" s="52"/>
    </row>
    <row r="155" spans="1:8" ht="15">
      <c r="A155" s="35"/>
      <c r="B155" s="35"/>
      <c r="D155" s="35"/>
      <c r="E155" s="36"/>
      <c r="F155" s="37"/>
      <c r="G155" s="37"/>
      <c r="H155" s="52"/>
    </row>
    <row r="156" spans="1:8" ht="15">
      <c r="A156" s="35"/>
      <c r="B156" s="35"/>
      <c r="D156" s="35"/>
      <c r="E156" s="36"/>
      <c r="F156" s="37"/>
      <c r="G156" s="37"/>
      <c r="H156" s="52"/>
    </row>
    <row r="157" spans="1:8" ht="15">
      <c r="A157" s="35"/>
      <c r="B157" s="35"/>
      <c r="D157" s="35"/>
      <c r="E157" s="36"/>
      <c r="F157" s="37"/>
      <c r="G157" s="37"/>
      <c r="H157" s="52"/>
    </row>
    <row r="158" spans="1:8" ht="15">
      <c r="A158" s="35"/>
      <c r="B158" s="35"/>
      <c r="D158" s="35"/>
      <c r="E158" s="36"/>
      <c r="F158" s="37"/>
      <c r="G158" s="37"/>
      <c r="H158" s="52"/>
    </row>
    <row r="159" spans="1:8" ht="15">
      <c r="A159" s="35"/>
      <c r="B159" s="35"/>
      <c r="D159" s="35"/>
      <c r="E159" s="36"/>
      <c r="F159" s="37"/>
      <c r="G159" s="37"/>
      <c r="H159" s="52"/>
    </row>
    <row r="160" spans="1:8" ht="15">
      <c r="A160" s="35"/>
      <c r="B160" s="35"/>
      <c r="D160" s="35"/>
      <c r="E160" s="36"/>
      <c r="F160" s="37"/>
      <c r="G160" s="37"/>
      <c r="H160" s="52"/>
    </row>
    <row r="161" spans="1:8" ht="15">
      <c r="A161" s="35"/>
      <c r="B161" s="35"/>
      <c r="D161" s="35"/>
      <c r="E161" s="36"/>
      <c r="F161" s="37"/>
      <c r="G161" s="37"/>
      <c r="H161" s="52"/>
    </row>
    <row r="162" spans="1:8" ht="15">
      <c r="A162" s="35"/>
      <c r="B162" s="35"/>
      <c r="D162" s="35"/>
      <c r="E162" s="36"/>
      <c r="F162" s="37"/>
      <c r="G162" s="37"/>
      <c r="H162" s="52"/>
    </row>
    <row r="163" spans="1:8" ht="15">
      <c r="A163" s="35"/>
      <c r="B163" s="35"/>
      <c r="D163" s="35"/>
      <c r="E163" s="36"/>
      <c r="F163" s="37"/>
      <c r="G163" s="37"/>
      <c r="H163" s="52"/>
    </row>
    <row r="164" spans="1:8" ht="15">
      <c r="A164" s="35"/>
      <c r="B164" s="35"/>
      <c r="D164" s="35"/>
      <c r="E164" s="36"/>
      <c r="F164" s="37"/>
      <c r="G164" s="37"/>
      <c r="H164" s="52"/>
    </row>
    <row r="165" spans="1:8" ht="15">
      <c r="A165" s="35"/>
      <c r="B165" s="35"/>
      <c r="D165" s="35"/>
      <c r="E165" s="36"/>
      <c r="F165" s="37"/>
      <c r="G165" s="37"/>
      <c r="H165" s="52"/>
    </row>
    <row r="166" spans="1:8" ht="15">
      <c r="A166" s="35"/>
      <c r="B166" s="35"/>
      <c r="D166" s="35"/>
      <c r="E166" s="36"/>
      <c r="F166" s="37"/>
      <c r="G166" s="37"/>
      <c r="H166" s="52"/>
    </row>
    <row r="167" spans="1:8" ht="15">
      <c r="A167" s="35"/>
      <c r="B167" s="35"/>
      <c r="D167" s="35"/>
      <c r="E167" s="36"/>
      <c r="F167" s="37"/>
      <c r="G167" s="37"/>
      <c r="H167" s="52"/>
    </row>
    <row r="168" spans="1:8" ht="15">
      <c r="A168" s="35"/>
      <c r="B168" s="35"/>
      <c r="D168" s="35"/>
      <c r="E168" s="36"/>
      <c r="F168" s="37"/>
      <c r="G168" s="37"/>
      <c r="H168" s="52"/>
    </row>
    <row r="169" spans="1:8" ht="15">
      <c r="A169" s="35"/>
      <c r="B169" s="35"/>
      <c r="D169" s="35"/>
      <c r="E169" s="36"/>
      <c r="F169" s="37"/>
      <c r="G169" s="37"/>
      <c r="H169" s="52"/>
    </row>
    <row r="170" spans="1:8" ht="15">
      <c r="A170" s="35"/>
      <c r="B170" s="35"/>
      <c r="D170" s="35"/>
      <c r="E170" s="36"/>
      <c r="F170" s="37"/>
      <c r="G170" s="37"/>
      <c r="H170" s="52"/>
    </row>
    <row r="171" spans="1:8" ht="15">
      <c r="A171" s="35"/>
      <c r="B171" s="35"/>
      <c r="D171" s="35"/>
      <c r="E171" s="36"/>
      <c r="F171" s="37"/>
      <c r="G171" s="37"/>
      <c r="H171" s="52"/>
    </row>
    <row r="172" spans="1:8" ht="15">
      <c r="A172" s="35"/>
      <c r="B172" s="35"/>
      <c r="D172" s="35"/>
      <c r="E172" s="36"/>
      <c r="F172" s="37"/>
      <c r="G172" s="37"/>
      <c r="H172" s="52"/>
    </row>
    <row r="173" spans="1:8" ht="15">
      <c r="A173" s="35"/>
      <c r="B173" s="35"/>
      <c r="D173" s="35"/>
      <c r="E173" s="36"/>
      <c r="F173" s="37"/>
      <c r="G173" s="37"/>
      <c r="H173" s="52"/>
    </row>
    <row r="174" spans="1:8" ht="15">
      <c r="A174" s="35"/>
      <c r="B174" s="35"/>
      <c r="D174" s="35"/>
      <c r="E174" s="36"/>
      <c r="F174" s="37"/>
      <c r="G174" s="37"/>
      <c r="H174" s="52"/>
    </row>
    <row r="175" spans="1:8" ht="15">
      <c r="A175" s="35"/>
      <c r="B175" s="35"/>
      <c r="D175" s="35"/>
      <c r="E175" s="36"/>
      <c r="F175" s="37"/>
      <c r="G175" s="37"/>
      <c r="H175" s="52"/>
    </row>
    <row r="176" spans="1:8" ht="15">
      <c r="A176" s="35"/>
      <c r="B176" s="35"/>
      <c r="D176" s="35"/>
      <c r="E176" s="36"/>
      <c r="F176" s="37"/>
      <c r="G176" s="37"/>
      <c r="H176" s="52"/>
    </row>
    <row r="177" spans="1:8" ht="15">
      <c r="A177" s="35"/>
      <c r="B177" s="35"/>
      <c r="D177" s="35"/>
      <c r="E177" s="36"/>
      <c r="F177" s="37"/>
      <c r="G177" s="37"/>
      <c r="H177" s="52"/>
    </row>
    <row r="178" spans="1:8" ht="15">
      <c r="A178" s="35"/>
      <c r="B178" s="35"/>
      <c r="D178" s="35"/>
      <c r="E178" s="36"/>
      <c r="F178" s="37"/>
      <c r="G178" s="37"/>
      <c r="H178" s="52"/>
    </row>
    <row r="179" spans="1:8" ht="15">
      <c r="A179" s="35"/>
      <c r="B179" s="35"/>
      <c r="D179" s="35"/>
      <c r="E179" s="36"/>
      <c r="F179" s="37"/>
      <c r="G179" s="37"/>
      <c r="H179" s="52"/>
    </row>
    <row r="180" spans="1:8" ht="15">
      <c r="A180" s="35"/>
      <c r="B180" s="35"/>
      <c r="D180" s="35"/>
      <c r="E180" s="36"/>
      <c r="F180" s="37"/>
      <c r="G180" s="37"/>
      <c r="H180" s="52"/>
    </row>
    <row r="181" spans="1:8" ht="15">
      <c r="A181" s="35"/>
      <c r="B181" s="35"/>
      <c r="D181" s="35"/>
      <c r="E181" s="36"/>
      <c r="F181" s="37"/>
      <c r="G181" s="37"/>
      <c r="H181" s="52"/>
    </row>
    <row r="182" spans="1:8" ht="15">
      <c r="A182" s="35"/>
      <c r="B182" s="35"/>
      <c r="D182" s="35"/>
      <c r="E182" s="36"/>
      <c r="F182" s="37"/>
      <c r="G182" s="37"/>
      <c r="H182" s="52"/>
    </row>
    <row r="183" spans="1:8" ht="15">
      <c r="A183" s="35"/>
      <c r="B183" s="35"/>
      <c r="D183" s="35"/>
      <c r="E183" s="36"/>
      <c r="F183" s="37"/>
      <c r="G183" s="37"/>
      <c r="H183" s="52"/>
    </row>
    <row r="184" spans="1:8" ht="15">
      <c r="A184" s="35"/>
      <c r="B184" s="35"/>
      <c r="D184" s="35"/>
      <c r="E184" s="36"/>
      <c r="F184" s="37"/>
      <c r="G184" s="37"/>
      <c r="H184" s="52"/>
    </row>
    <row r="185" spans="1:8" ht="15">
      <c r="A185" s="35"/>
      <c r="B185" s="35"/>
      <c r="D185" s="35"/>
      <c r="E185" s="36"/>
      <c r="F185" s="37"/>
      <c r="G185" s="37"/>
      <c r="H185" s="52"/>
    </row>
    <row r="186" spans="1:8" ht="15">
      <c r="A186" s="35"/>
      <c r="B186" s="35"/>
      <c r="D186" s="35"/>
      <c r="E186" s="36"/>
      <c r="F186" s="37"/>
      <c r="G186" s="37"/>
      <c r="H186" s="52"/>
    </row>
    <row r="187" spans="1:8" ht="15">
      <c r="A187" s="35"/>
      <c r="B187" s="35"/>
      <c r="D187" s="35"/>
      <c r="E187" s="36"/>
      <c r="F187" s="37"/>
      <c r="G187" s="37"/>
      <c r="H187" s="52"/>
    </row>
    <row r="188" spans="1:8" ht="15">
      <c r="A188" s="35"/>
      <c r="B188" s="35"/>
      <c r="D188" s="35"/>
      <c r="E188" s="36"/>
      <c r="F188" s="37"/>
      <c r="G188" s="37"/>
      <c r="H188" s="52"/>
    </row>
    <row r="189" spans="1:8" ht="15">
      <c r="A189" s="35"/>
      <c r="B189" s="35"/>
      <c r="D189" s="35"/>
      <c r="E189" s="36"/>
      <c r="F189" s="37"/>
      <c r="G189" s="37"/>
      <c r="H189" s="52"/>
    </row>
    <row r="190" spans="1:8" ht="15">
      <c r="A190" s="35"/>
      <c r="B190" s="35"/>
      <c r="D190" s="35"/>
      <c r="E190" s="36"/>
      <c r="F190" s="37"/>
      <c r="G190" s="37"/>
      <c r="H190" s="52"/>
    </row>
    <row r="191" spans="1:8" ht="15">
      <c r="A191" s="35"/>
      <c r="B191" s="35"/>
      <c r="D191" s="35"/>
      <c r="E191" s="36"/>
      <c r="F191" s="37"/>
      <c r="G191" s="37"/>
      <c r="H191" s="52"/>
    </row>
    <row r="192" spans="1:8" ht="15">
      <c r="A192" s="35"/>
      <c r="B192" s="35"/>
      <c r="D192" s="35"/>
      <c r="E192" s="36"/>
      <c r="F192" s="37"/>
      <c r="G192" s="37"/>
      <c r="H192" s="52"/>
    </row>
    <row r="193" spans="1:8" ht="15">
      <c r="A193" s="35"/>
      <c r="B193" s="35"/>
      <c r="D193" s="35"/>
      <c r="E193" s="36"/>
      <c r="F193" s="37"/>
      <c r="G193" s="37"/>
      <c r="H193" s="52"/>
    </row>
    <row r="194" spans="1:8" ht="15">
      <c r="A194" s="35"/>
      <c r="B194" s="35"/>
      <c r="D194" s="35"/>
      <c r="E194" s="36"/>
      <c r="F194" s="37"/>
      <c r="G194" s="37"/>
      <c r="H194" s="52"/>
    </row>
    <row r="195" spans="1:8" ht="15">
      <c r="A195" s="35"/>
      <c r="B195" s="35"/>
      <c r="D195" s="35"/>
      <c r="E195" s="36"/>
      <c r="F195" s="37"/>
      <c r="G195" s="37"/>
      <c r="H195" s="52"/>
    </row>
    <row r="196" spans="1:8" ht="15">
      <c r="A196" s="35"/>
      <c r="B196" s="35"/>
      <c r="D196" s="35"/>
      <c r="E196" s="36"/>
      <c r="F196" s="37"/>
      <c r="G196" s="37"/>
      <c r="H196" s="52"/>
    </row>
    <row r="197" spans="1:8" ht="15">
      <c r="A197" s="35"/>
      <c r="B197" s="35"/>
      <c r="D197" s="35"/>
      <c r="E197" s="36"/>
      <c r="F197" s="37"/>
      <c r="G197" s="37"/>
      <c r="H197" s="52"/>
    </row>
    <row r="198" spans="1:8" ht="15">
      <c r="A198" s="35"/>
      <c r="B198" s="35"/>
      <c r="D198" s="35"/>
      <c r="E198" s="36"/>
      <c r="F198" s="37"/>
      <c r="G198" s="37"/>
      <c r="H198" s="52"/>
    </row>
    <row r="199" spans="1:8" ht="15">
      <c r="A199" s="35"/>
      <c r="B199" s="35"/>
      <c r="D199" s="35"/>
      <c r="E199" s="36"/>
      <c r="F199" s="37"/>
      <c r="G199" s="37"/>
      <c r="H199" s="52"/>
    </row>
    <row r="200" spans="1:8" ht="15">
      <c r="A200" s="35"/>
      <c r="B200" s="35"/>
      <c r="D200" s="35"/>
      <c r="E200" s="36"/>
      <c r="F200" s="37"/>
      <c r="G200" s="37"/>
      <c r="H200" s="52"/>
    </row>
    <row r="201" spans="1:8" ht="15">
      <c r="A201" s="35"/>
      <c r="B201" s="35"/>
      <c r="D201" s="35"/>
      <c r="E201" s="36"/>
      <c r="F201" s="37"/>
      <c r="G201" s="37"/>
      <c r="H201" s="52"/>
    </row>
    <row r="202" spans="1:8" ht="15">
      <c r="A202" s="35"/>
      <c r="B202" s="35"/>
      <c r="D202" s="35"/>
      <c r="E202" s="36"/>
      <c r="F202" s="37"/>
      <c r="G202" s="37"/>
      <c r="H202" s="52"/>
    </row>
    <row r="203" spans="1:8" ht="15">
      <c r="A203" s="35"/>
      <c r="B203" s="35"/>
      <c r="D203" s="35"/>
      <c r="E203" s="36"/>
      <c r="F203" s="37"/>
      <c r="G203" s="37"/>
      <c r="H203" s="52"/>
    </row>
    <row r="204" spans="1:8" ht="15">
      <c r="A204" s="35"/>
      <c r="B204" s="35"/>
      <c r="D204" s="35"/>
      <c r="E204" s="36"/>
      <c r="F204" s="37"/>
      <c r="G204" s="37"/>
      <c r="H204" s="52"/>
    </row>
    <row r="205" spans="1:8" ht="15">
      <c r="A205" s="35"/>
      <c r="B205" s="35"/>
      <c r="D205" s="35"/>
      <c r="E205" s="36"/>
      <c r="F205" s="37"/>
      <c r="G205" s="37"/>
      <c r="H205" s="52"/>
    </row>
    <row r="206" spans="1:8" ht="15">
      <c r="A206" s="35"/>
      <c r="B206" s="35"/>
      <c r="D206" s="35"/>
      <c r="E206" s="36"/>
      <c r="F206" s="37"/>
      <c r="G206" s="37"/>
      <c r="H206" s="52"/>
    </row>
    <row r="207" spans="1:8" ht="15">
      <c r="A207" s="35"/>
      <c r="B207" s="35"/>
      <c r="D207" s="35"/>
      <c r="E207" s="36"/>
      <c r="F207" s="37"/>
      <c r="G207" s="37"/>
      <c r="H207" s="52"/>
    </row>
    <row r="208" spans="1:8" ht="15">
      <c r="A208" s="35"/>
      <c r="B208" s="35"/>
      <c r="D208" s="35"/>
      <c r="E208" s="36"/>
      <c r="F208" s="37"/>
      <c r="G208" s="37"/>
      <c r="H208" s="52"/>
    </row>
    <row r="209" spans="1:8" ht="15">
      <c r="A209" s="35"/>
      <c r="B209" s="35"/>
      <c r="D209" s="35"/>
      <c r="E209" s="36"/>
      <c r="F209" s="37"/>
      <c r="G209" s="37"/>
      <c r="H209" s="52"/>
    </row>
    <row r="210" spans="1:8" ht="15">
      <c r="A210" s="35"/>
      <c r="B210" s="35"/>
      <c r="D210" s="35"/>
      <c r="E210" s="36"/>
      <c r="F210" s="37"/>
      <c r="G210" s="37"/>
      <c r="H210" s="52"/>
    </row>
    <row r="211" spans="1:8" ht="15">
      <c r="A211" s="35"/>
      <c r="B211" s="35"/>
      <c r="D211" s="35"/>
      <c r="E211" s="36"/>
      <c r="F211" s="37"/>
      <c r="G211" s="37"/>
      <c r="H211" s="52"/>
    </row>
    <row r="212" spans="1:8" ht="15">
      <c r="A212" s="35"/>
      <c r="B212" s="35"/>
      <c r="D212" s="35"/>
      <c r="E212" s="36"/>
      <c r="F212" s="37"/>
      <c r="G212" s="37"/>
      <c r="H212" s="52"/>
    </row>
    <row r="213" spans="1:8" ht="15">
      <c r="A213" s="35"/>
      <c r="B213" s="35"/>
      <c r="D213" s="35"/>
      <c r="E213" s="36"/>
      <c r="F213" s="37"/>
      <c r="G213" s="37"/>
      <c r="H213" s="52"/>
    </row>
    <row r="214" spans="1:8" ht="15">
      <c r="A214" s="35"/>
      <c r="B214" s="35"/>
      <c r="D214" s="35"/>
      <c r="E214" s="36"/>
      <c r="F214" s="37"/>
      <c r="G214" s="37"/>
      <c r="H214" s="52"/>
    </row>
    <row r="215" spans="1:8" ht="15">
      <c r="A215" s="35"/>
      <c r="B215" s="35"/>
      <c r="D215" s="35"/>
      <c r="E215" s="36"/>
      <c r="F215" s="37"/>
      <c r="G215" s="37"/>
      <c r="H215" s="52"/>
    </row>
    <row r="216" spans="1:8" ht="15">
      <c r="A216" s="35"/>
      <c r="B216" s="35"/>
      <c r="D216" s="35"/>
      <c r="E216" s="36"/>
      <c r="F216" s="37"/>
      <c r="G216" s="37"/>
      <c r="H216" s="52"/>
    </row>
    <row r="217" spans="1:8" ht="15">
      <c r="A217" s="35"/>
      <c r="B217" s="35"/>
      <c r="D217" s="35"/>
      <c r="E217" s="36"/>
      <c r="F217" s="37"/>
      <c r="G217" s="37"/>
      <c r="H217" s="52"/>
    </row>
    <row r="218" spans="1:8" ht="15">
      <c r="A218" s="35"/>
      <c r="B218" s="35"/>
      <c r="D218" s="35"/>
      <c r="E218" s="36"/>
      <c r="F218" s="37"/>
      <c r="G218" s="37"/>
      <c r="H218" s="52"/>
    </row>
    <row r="219" spans="1:8" ht="15">
      <c r="A219" s="35"/>
      <c r="B219" s="35"/>
      <c r="D219" s="35"/>
      <c r="E219" s="36"/>
      <c r="F219" s="37"/>
      <c r="G219" s="37"/>
      <c r="H219" s="52"/>
    </row>
    <row r="220" spans="1:8" ht="15">
      <c r="A220" s="35"/>
      <c r="B220" s="35"/>
      <c r="D220" s="35"/>
      <c r="E220" s="36"/>
      <c r="F220" s="37"/>
      <c r="G220" s="37"/>
      <c r="H220" s="52"/>
    </row>
    <row r="221" spans="1:8" ht="15">
      <c r="A221" s="35"/>
      <c r="B221" s="35"/>
      <c r="D221" s="35"/>
      <c r="E221" s="36"/>
      <c r="F221" s="37"/>
      <c r="G221" s="37"/>
      <c r="H221" s="52"/>
    </row>
    <row r="222" spans="1:8" ht="15">
      <c r="A222" s="35"/>
      <c r="B222" s="35"/>
      <c r="D222" s="35"/>
      <c r="E222" s="36"/>
      <c r="F222" s="37"/>
      <c r="G222" s="37"/>
      <c r="H222" s="52"/>
    </row>
    <row r="223" spans="1:8" ht="15">
      <c r="A223" s="35"/>
      <c r="B223" s="35"/>
      <c r="D223" s="35"/>
      <c r="E223" s="36"/>
      <c r="F223" s="37"/>
      <c r="G223" s="37"/>
      <c r="H223" s="52"/>
    </row>
    <row r="224" spans="1:8" ht="15">
      <c r="A224" s="35"/>
      <c r="B224" s="35"/>
      <c r="D224" s="35"/>
      <c r="E224" s="36"/>
      <c r="F224" s="37"/>
      <c r="G224" s="37"/>
      <c r="H224" s="52"/>
    </row>
    <row r="225" spans="1:8" ht="15">
      <c r="A225" s="35"/>
      <c r="B225" s="35"/>
      <c r="D225" s="35"/>
      <c r="E225" s="36"/>
      <c r="F225" s="37"/>
      <c r="G225" s="37"/>
      <c r="H225" s="52"/>
    </row>
    <row r="226" spans="1:8" ht="15">
      <c r="A226" s="35"/>
      <c r="B226" s="35"/>
      <c r="D226" s="35"/>
      <c r="E226" s="36"/>
      <c r="F226" s="37"/>
      <c r="G226" s="37"/>
      <c r="H226" s="52"/>
    </row>
    <row r="227" spans="1:8" ht="15">
      <c r="A227" s="35"/>
      <c r="B227" s="35"/>
      <c r="D227" s="35"/>
      <c r="E227" s="36"/>
      <c r="F227" s="37"/>
      <c r="G227" s="37"/>
      <c r="H227" s="52"/>
    </row>
    <row r="228" spans="1:8" ht="15">
      <c r="A228" s="35"/>
      <c r="B228" s="35"/>
      <c r="D228" s="35"/>
      <c r="E228" s="36"/>
      <c r="F228" s="37"/>
      <c r="G228" s="37"/>
      <c r="H228" s="52"/>
    </row>
    <row r="229" spans="1:8" ht="15">
      <c r="A229" s="35"/>
      <c r="B229" s="35"/>
      <c r="D229" s="35"/>
      <c r="E229" s="36"/>
      <c r="F229" s="37"/>
      <c r="G229" s="37"/>
      <c r="H229" s="52"/>
    </row>
    <row r="230" spans="1:8" ht="15">
      <c r="A230" s="35"/>
      <c r="B230" s="35"/>
      <c r="D230" s="35"/>
      <c r="E230" s="36"/>
      <c r="F230" s="37"/>
      <c r="G230" s="37"/>
      <c r="H230" s="52"/>
    </row>
    <row r="231" spans="1:8" ht="15">
      <c r="A231" s="35"/>
      <c r="B231" s="35"/>
      <c r="D231" s="35"/>
      <c r="E231" s="36"/>
      <c r="F231" s="37"/>
      <c r="G231" s="37"/>
      <c r="H231" s="52"/>
    </row>
    <row r="232" spans="1:8" ht="15">
      <c r="A232" s="35"/>
      <c r="B232" s="35"/>
      <c r="D232" s="35"/>
      <c r="E232" s="36"/>
      <c r="F232" s="37"/>
      <c r="G232" s="37"/>
      <c r="H232" s="52"/>
    </row>
    <row r="233" spans="1:8" ht="15">
      <c r="A233" s="35"/>
      <c r="B233" s="35"/>
      <c r="D233" s="35"/>
      <c r="E233" s="36"/>
      <c r="F233" s="37"/>
      <c r="G233" s="37"/>
      <c r="H233" s="52"/>
    </row>
    <row r="234" spans="1:8" ht="15">
      <c r="A234" s="35"/>
      <c r="B234" s="35"/>
      <c r="D234" s="35"/>
      <c r="E234" s="36"/>
      <c r="F234" s="37"/>
      <c r="G234" s="37"/>
      <c r="H234" s="52"/>
    </row>
    <row r="235" spans="1:8" ht="15">
      <c r="A235" s="35"/>
      <c r="B235" s="35"/>
      <c r="D235" s="35"/>
      <c r="E235" s="36"/>
      <c r="F235" s="37"/>
      <c r="G235" s="37"/>
      <c r="H235" s="52"/>
    </row>
    <row r="236" spans="1:8" ht="15">
      <c r="A236" s="35"/>
      <c r="B236" s="35"/>
      <c r="D236" s="35"/>
      <c r="E236" s="36"/>
      <c r="F236" s="37"/>
      <c r="G236" s="37"/>
      <c r="H236" s="52"/>
    </row>
    <row r="237" spans="1:8" ht="15">
      <c r="A237" s="35"/>
      <c r="B237" s="35"/>
      <c r="D237" s="35"/>
      <c r="E237" s="36"/>
      <c r="F237" s="37"/>
      <c r="G237" s="37"/>
      <c r="H237" s="52"/>
    </row>
    <row r="238" spans="1:8" ht="15">
      <c r="A238" s="35"/>
      <c r="B238" s="35"/>
      <c r="D238" s="35"/>
      <c r="E238" s="36"/>
      <c r="F238" s="37"/>
      <c r="G238" s="37"/>
      <c r="H238" s="52"/>
    </row>
    <row r="239" spans="1:8" ht="15">
      <c r="A239" s="35"/>
      <c r="B239" s="35"/>
      <c r="D239" s="35"/>
      <c r="E239" s="36"/>
      <c r="F239" s="37"/>
      <c r="G239" s="37"/>
      <c r="H239" s="52"/>
    </row>
    <row r="240" spans="1:8" ht="15">
      <c r="A240" s="35"/>
      <c r="B240" s="35"/>
      <c r="D240" s="35"/>
      <c r="E240" s="36"/>
      <c r="F240" s="37"/>
      <c r="G240" s="37"/>
      <c r="H240" s="52"/>
    </row>
    <row r="241" spans="1:8" ht="15">
      <c r="A241" s="35"/>
      <c r="B241" s="35"/>
      <c r="D241" s="35"/>
      <c r="E241" s="36"/>
      <c r="F241" s="37"/>
      <c r="G241" s="37"/>
      <c r="H241" s="52"/>
    </row>
    <row r="242" spans="1:8" ht="15">
      <c r="A242" s="35"/>
      <c r="B242" s="35"/>
      <c r="D242" s="35"/>
      <c r="E242" s="36"/>
      <c r="F242" s="37"/>
      <c r="G242" s="37"/>
      <c r="H242" s="52"/>
    </row>
    <row r="243" spans="1:8" ht="15">
      <c r="A243" s="35"/>
      <c r="B243" s="35"/>
      <c r="D243" s="35"/>
      <c r="E243" s="36"/>
      <c r="F243" s="37"/>
      <c r="G243" s="37"/>
      <c r="H243" s="52"/>
    </row>
    <row r="244" spans="1:8" ht="15">
      <c r="A244" s="35"/>
      <c r="B244" s="35"/>
      <c r="D244" s="35"/>
      <c r="E244" s="36"/>
      <c r="F244" s="37"/>
      <c r="G244" s="37"/>
      <c r="H244" s="52"/>
    </row>
    <row r="245" spans="1:8" ht="15">
      <c r="A245" s="35"/>
      <c r="B245" s="35"/>
      <c r="D245" s="35"/>
      <c r="E245" s="36"/>
      <c r="F245" s="37"/>
      <c r="G245" s="37"/>
      <c r="H245" s="52"/>
    </row>
    <row r="246" spans="1:8" ht="15">
      <c r="A246" s="35"/>
      <c r="B246" s="35"/>
      <c r="D246" s="35"/>
      <c r="E246" s="36"/>
      <c r="F246" s="37"/>
      <c r="G246" s="37"/>
      <c r="H246" s="52"/>
    </row>
    <row r="247" spans="1:8" ht="15">
      <c r="A247" s="35"/>
      <c r="B247" s="35"/>
      <c r="D247" s="35"/>
      <c r="E247" s="36"/>
      <c r="F247" s="37"/>
      <c r="G247" s="37"/>
      <c r="H247" s="52"/>
    </row>
    <row r="248" spans="1:8" ht="15">
      <c r="A248" s="35"/>
      <c r="B248" s="35"/>
      <c r="D248" s="35"/>
      <c r="E248" s="36"/>
      <c r="F248" s="37"/>
      <c r="G248" s="37"/>
      <c r="H248" s="52"/>
    </row>
    <row r="249" spans="1:8" ht="15">
      <c r="A249" s="35"/>
      <c r="B249" s="35"/>
      <c r="D249" s="35"/>
      <c r="E249" s="36"/>
      <c r="F249" s="37"/>
      <c r="G249" s="37"/>
      <c r="H249" s="52"/>
    </row>
    <row r="250" spans="1:8" ht="15">
      <c r="A250" s="35"/>
      <c r="B250" s="35"/>
      <c r="D250" s="35"/>
      <c r="E250" s="36"/>
      <c r="F250" s="37"/>
      <c r="G250" s="37"/>
      <c r="H250" s="52"/>
    </row>
    <row r="251" spans="1:8" ht="15">
      <c r="A251" s="35"/>
      <c r="B251" s="35"/>
      <c r="D251" s="35"/>
      <c r="E251" s="36"/>
      <c r="F251" s="37"/>
      <c r="G251" s="37"/>
      <c r="H251" s="52"/>
    </row>
    <row r="252" spans="1:8" ht="15">
      <c r="A252" s="35"/>
      <c r="B252" s="35"/>
      <c r="D252" s="35"/>
      <c r="E252" s="36"/>
      <c r="F252" s="37"/>
      <c r="G252" s="37"/>
      <c r="H252" s="52"/>
    </row>
    <row r="253" spans="1:8" ht="15">
      <c r="A253" s="35"/>
      <c r="B253" s="35"/>
      <c r="D253" s="35"/>
      <c r="E253" s="36"/>
      <c r="F253" s="37"/>
      <c r="G253" s="37"/>
      <c r="H253" s="52"/>
    </row>
    <row r="254" spans="1:8" ht="15">
      <c r="A254" s="35"/>
      <c r="B254" s="35"/>
      <c r="D254" s="35"/>
      <c r="E254" s="36"/>
      <c r="F254" s="37"/>
      <c r="G254" s="37"/>
      <c r="H254" s="52"/>
    </row>
    <row r="255" spans="1:8" ht="15">
      <c r="A255" s="35"/>
      <c r="B255" s="35"/>
      <c r="D255" s="35"/>
      <c r="E255" s="36"/>
      <c r="F255" s="37"/>
      <c r="G255" s="37"/>
      <c r="H255" s="52"/>
    </row>
    <row r="256" spans="1:8" ht="15">
      <c r="A256" s="35"/>
      <c r="B256" s="35"/>
      <c r="D256" s="35"/>
      <c r="E256" s="36"/>
      <c r="F256" s="37"/>
      <c r="G256" s="37"/>
      <c r="H256" s="52"/>
    </row>
    <row r="257" spans="1:8" ht="15">
      <c r="A257" s="35"/>
      <c r="B257" s="35"/>
      <c r="D257" s="35"/>
      <c r="E257" s="36"/>
      <c r="F257" s="37"/>
      <c r="G257" s="37"/>
      <c r="H257" s="52"/>
    </row>
    <row r="258" spans="1:8" ht="15">
      <c r="A258" s="35"/>
      <c r="B258" s="35"/>
      <c r="D258" s="35"/>
      <c r="E258" s="36"/>
      <c r="F258" s="37"/>
      <c r="G258" s="37"/>
      <c r="H258" s="52"/>
    </row>
    <row r="259" spans="1:8" ht="15">
      <c r="A259" s="35"/>
      <c r="B259" s="35"/>
      <c r="D259" s="35"/>
      <c r="E259" s="36"/>
      <c r="F259" s="37"/>
      <c r="G259" s="37"/>
      <c r="H259" s="52"/>
    </row>
    <row r="260" spans="1:8" ht="15">
      <c r="A260" s="35"/>
      <c r="B260" s="35"/>
      <c r="D260" s="35"/>
      <c r="E260" s="36"/>
      <c r="F260" s="37"/>
      <c r="G260" s="37"/>
      <c r="H260" s="52"/>
    </row>
    <row r="261" spans="1:8" ht="15">
      <c r="A261" s="35"/>
      <c r="B261" s="35"/>
      <c r="D261" s="35"/>
      <c r="E261" s="36"/>
      <c r="F261" s="37"/>
      <c r="G261" s="37"/>
      <c r="H261" s="52"/>
    </row>
    <row r="262" spans="1:8" ht="15">
      <c r="A262" s="35"/>
      <c r="B262" s="35"/>
      <c r="D262" s="35"/>
      <c r="E262" s="36"/>
      <c r="F262" s="37"/>
      <c r="G262" s="37"/>
      <c r="H262" s="52"/>
    </row>
    <row r="263" spans="1:8" ht="15">
      <c r="A263" s="35"/>
      <c r="B263" s="35"/>
      <c r="D263" s="35"/>
      <c r="E263" s="36"/>
      <c r="F263" s="37"/>
      <c r="G263" s="37"/>
      <c r="H263" s="52"/>
    </row>
    <row r="264" spans="1:8" ht="15">
      <c r="A264" s="35"/>
      <c r="B264" s="35"/>
      <c r="D264" s="35"/>
      <c r="E264" s="36"/>
      <c r="F264" s="37"/>
      <c r="G264" s="37"/>
      <c r="H264" s="52"/>
    </row>
    <row r="265" spans="1:8" ht="15">
      <c r="A265" s="35"/>
      <c r="B265" s="35"/>
      <c r="D265" s="35"/>
      <c r="E265" s="36"/>
      <c r="F265" s="37"/>
      <c r="G265" s="37"/>
      <c r="H265" s="52"/>
    </row>
    <row r="266" spans="1:8" ht="15">
      <c r="A266" s="35"/>
      <c r="B266" s="35"/>
      <c r="D266" s="35"/>
      <c r="E266" s="36"/>
      <c r="F266" s="37"/>
      <c r="G266" s="37"/>
      <c r="H266" s="52"/>
    </row>
    <row r="267" spans="1:8" ht="15">
      <c r="A267" s="35"/>
      <c r="B267" s="35"/>
      <c r="D267" s="35"/>
      <c r="E267" s="36"/>
      <c r="F267" s="37"/>
      <c r="G267" s="37"/>
      <c r="H267" s="52"/>
    </row>
    <row r="268" spans="1:8" ht="15">
      <c r="A268" s="35"/>
      <c r="B268" s="35"/>
      <c r="D268" s="35"/>
      <c r="E268" s="36"/>
      <c r="F268" s="37"/>
      <c r="G268" s="37"/>
      <c r="H268" s="52"/>
    </row>
    <row r="269" spans="1:8" ht="15">
      <c r="A269" s="35"/>
      <c r="B269" s="35"/>
      <c r="D269" s="35"/>
      <c r="E269" s="36"/>
      <c r="F269" s="37"/>
      <c r="G269" s="37"/>
      <c r="H269" s="52"/>
    </row>
    <row r="270" spans="1:8" ht="15">
      <c r="A270" s="35"/>
      <c r="B270" s="35"/>
      <c r="D270" s="35"/>
      <c r="E270" s="36"/>
      <c r="F270" s="37"/>
      <c r="G270" s="37"/>
      <c r="H270" s="52"/>
    </row>
    <row r="271" spans="1:8" ht="15">
      <c r="A271" s="35"/>
      <c r="B271" s="35"/>
      <c r="D271" s="35"/>
      <c r="E271" s="36"/>
      <c r="F271" s="37"/>
      <c r="G271" s="37"/>
      <c r="H271" s="52"/>
    </row>
    <row r="272" spans="1:8" ht="15">
      <c r="A272" s="35"/>
      <c r="B272" s="35"/>
      <c r="D272" s="35"/>
      <c r="E272" s="36"/>
      <c r="F272" s="37"/>
      <c r="G272" s="37"/>
      <c r="H272" s="52"/>
    </row>
    <row r="273" spans="1:8" ht="15">
      <c r="A273" s="35"/>
      <c r="B273" s="35"/>
      <c r="D273" s="35"/>
      <c r="E273" s="36"/>
      <c r="F273" s="37"/>
      <c r="G273" s="37"/>
      <c r="H273" s="52"/>
    </row>
    <row r="274" spans="1:8" ht="15">
      <c r="A274" s="35"/>
      <c r="B274" s="35"/>
      <c r="D274" s="35"/>
      <c r="E274" s="36"/>
      <c r="F274" s="37"/>
      <c r="G274" s="37"/>
      <c r="H274" s="52"/>
    </row>
    <row r="275" spans="1:8" ht="15">
      <c r="A275" s="35"/>
      <c r="B275" s="35"/>
      <c r="D275" s="35"/>
      <c r="E275" s="36"/>
      <c r="F275" s="37"/>
      <c r="G275" s="37"/>
      <c r="H275" s="52"/>
    </row>
    <row r="276" spans="1:8" ht="15">
      <c r="A276" s="35"/>
      <c r="B276" s="35"/>
      <c r="D276" s="35"/>
      <c r="E276" s="36"/>
      <c r="F276" s="37"/>
      <c r="G276" s="37"/>
      <c r="H276" s="52"/>
    </row>
    <row r="277" spans="1:8" ht="15">
      <c r="A277" s="35"/>
      <c r="B277" s="35"/>
      <c r="D277" s="35"/>
      <c r="E277" s="36"/>
      <c r="F277" s="37"/>
      <c r="G277" s="37"/>
      <c r="H277" s="52"/>
    </row>
    <row r="278" spans="1:8" ht="15">
      <c r="A278" s="35"/>
      <c r="B278" s="35"/>
      <c r="D278" s="35"/>
      <c r="E278" s="36"/>
      <c r="F278" s="37"/>
      <c r="G278" s="37"/>
      <c r="H278" s="52"/>
    </row>
    <row r="279" spans="1:8" ht="15">
      <c r="A279" s="35"/>
      <c r="B279" s="35"/>
      <c r="D279" s="35"/>
      <c r="E279" s="36"/>
      <c r="F279" s="37"/>
      <c r="G279" s="37"/>
      <c r="H279" s="52"/>
    </row>
    <row r="280" spans="1:8" ht="15">
      <c r="A280" s="35"/>
      <c r="B280" s="35"/>
      <c r="D280" s="35"/>
      <c r="E280" s="36"/>
      <c r="F280" s="37"/>
      <c r="G280" s="37"/>
      <c r="H280" s="52"/>
    </row>
    <row r="281" spans="1:8" ht="15">
      <c r="A281" s="35"/>
      <c r="B281" s="35"/>
      <c r="D281" s="35"/>
      <c r="E281" s="36"/>
      <c r="F281" s="37"/>
      <c r="G281" s="37"/>
      <c r="H281" s="52"/>
    </row>
    <row r="282" spans="1:8" ht="15">
      <c r="A282" s="35"/>
      <c r="B282" s="35"/>
      <c r="D282" s="35"/>
      <c r="E282" s="36"/>
      <c r="F282" s="37"/>
      <c r="G282" s="37"/>
      <c r="H282" s="52"/>
    </row>
    <row r="283" spans="1:8" ht="15">
      <c r="A283" s="35"/>
      <c r="B283" s="35"/>
      <c r="D283" s="35"/>
      <c r="E283" s="36"/>
      <c r="F283" s="37"/>
      <c r="G283" s="37"/>
      <c r="H283" s="52"/>
    </row>
    <row r="284" spans="1:8" ht="15">
      <c r="A284" s="35"/>
      <c r="B284" s="35"/>
      <c r="D284" s="35"/>
      <c r="E284" s="36"/>
      <c r="F284" s="37"/>
      <c r="G284" s="37"/>
      <c r="H284" s="52"/>
    </row>
    <row r="285" spans="1:8" ht="15">
      <c r="A285" s="35"/>
      <c r="B285" s="35"/>
      <c r="D285" s="35"/>
      <c r="E285" s="36"/>
      <c r="F285" s="37"/>
      <c r="G285" s="37"/>
      <c r="H285" s="52"/>
    </row>
    <row r="286" spans="1:8" ht="15">
      <c r="A286" s="35"/>
      <c r="B286" s="35"/>
      <c r="D286" s="35"/>
      <c r="E286" s="36"/>
      <c r="F286" s="37"/>
      <c r="G286" s="37"/>
      <c r="H286" s="52"/>
    </row>
    <row r="287" spans="1:8" ht="15">
      <c r="A287" s="35"/>
      <c r="B287" s="35"/>
      <c r="D287" s="35"/>
      <c r="E287" s="36"/>
      <c r="F287" s="37"/>
      <c r="G287" s="37"/>
      <c r="H287" s="52"/>
    </row>
    <row r="288" spans="1:8" ht="15">
      <c r="A288" s="35"/>
      <c r="B288" s="35"/>
      <c r="D288" s="35"/>
      <c r="E288" s="36"/>
      <c r="F288" s="37"/>
      <c r="G288" s="37"/>
      <c r="H288" s="52"/>
    </row>
    <row r="289" spans="1:8" ht="15">
      <c r="A289" s="35"/>
      <c r="B289" s="35"/>
      <c r="D289" s="35"/>
      <c r="E289" s="36"/>
      <c r="F289" s="37"/>
      <c r="G289" s="37"/>
      <c r="H289" s="52"/>
    </row>
    <row r="290" spans="1:8" ht="15">
      <c r="A290" s="35"/>
      <c r="B290" s="35"/>
      <c r="D290" s="35"/>
      <c r="E290" s="36"/>
      <c r="F290" s="37"/>
      <c r="G290" s="37"/>
      <c r="H290" s="52"/>
    </row>
    <row r="291" spans="1:8" ht="15">
      <c r="A291" s="35"/>
      <c r="B291" s="35"/>
      <c r="D291" s="35"/>
      <c r="E291" s="36"/>
      <c r="F291" s="37"/>
      <c r="G291" s="37"/>
      <c r="H291" s="52"/>
    </row>
    <row r="292" spans="1:8" ht="15">
      <c r="A292" s="35"/>
      <c r="B292" s="35"/>
      <c r="D292" s="35"/>
      <c r="E292" s="36"/>
      <c r="F292" s="37"/>
      <c r="G292" s="37"/>
      <c r="H292" s="52"/>
    </row>
    <row r="293" spans="1:8" ht="15">
      <c r="A293" s="35"/>
      <c r="B293" s="35"/>
      <c r="D293" s="35"/>
      <c r="E293" s="36"/>
      <c r="F293" s="37"/>
      <c r="G293" s="37"/>
      <c r="H293" s="52"/>
    </row>
    <row r="294" spans="1:8" ht="15">
      <c r="A294" s="35"/>
      <c r="B294" s="35"/>
      <c r="D294" s="35"/>
      <c r="E294" s="36"/>
      <c r="F294" s="37"/>
      <c r="G294" s="37"/>
      <c r="H294" s="52"/>
    </row>
    <row r="295" spans="1:8" ht="15">
      <c r="A295" s="35"/>
      <c r="B295" s="35"/>
      <c r="D295" s="35"/>
      <c r="E295" s="36"/>
      <c r="F295" s="37"/>
      <c r="G295" s="37"/>
      <c r="H295" s="52"/>
    </row>
    <row r="296" spans="1:8" ht="15">
      <c r="A296" s="35"/>
      <c r="B296" s="35"/>
      <c r="D296" s="35"/>
      <c r="E296" s="36"/>
      <c r="F296" s="37"/>
      <c r="G296" s="37"/>
      <c r="H296" s="52"/>
    </row>
    <row r="297" spans="1:8" ht="15">
      <c r="A297" s="35"/>
      <c r="B297" s="35"/>
      <c r="D297" s="35"/>
      <c r="E297" s="36"/>
      <c r="F297" s="37"/>
      <c r="G297" s="37"/>
      <c r="H297" s="52"/>
    </row>
    <row r="298" spans="1:8" ht="15">
      <c r="A298" s="35"/>
      <c r="B298" s="35"/>
      <c r="D298" s="35"/>
      <c r="E298" s="36"/>
      <c r="F298" s="37"/>
      <c r="G298" s="37"/>
      <c r="H298" s="52"/>
    </row>
    <row r="299" spans="1:8" ht="15">
      <c r="A299" s="35"/>
      <c r="B299" s="35"/>
      <c r="D299" s="35"/>
      <c r="E299" s="36"/>
      <c r="F299" s="37"/>
      <c r="G299" s="37"/>
      <c r="H299" s="52"/>
    </row>
    <row r="300" spans="1:8" ht="15">
      <c r="A300" s="35"/>
      <c r="B300" s="35"/>
      <c r="D300" s="35"/>
      <c r="E300" s="36"/>
      <c r="F300" s="37"/>
      <c r="G300" s="37"/>
      <c r="H300" s="52"/>
    </row>
    <row r="301" spans="1:8" ht="15">
      <c r="A301" s="35"/>
      <c r="B301" s="35"/>
      <c r="D301" s="35"/>
      <c r="E301" s="36"/>
      <c r="F301" s="37"/>
      <c r="G301" s="37"/>
      <c r="H301" s="52"/>
    </row>
    <row r="302" spans="1:8" ht="15">
      <c r="A302" s="35"/>
      <c r="B302" s="35"/>
      <c r="D302" s="35"/>
      <c r="E302" s="36"/>
      <c r="F302" s="37"/>
      <c r="G302" s="37"/>
      <c r="H302" s="52"/>
    </row>
    <row r="303" spans="1:8" ht="15">
      <c r="A303" s="35"/>
      <c r="B303" s="35"/>
      <c r="D303" s="35"/>
      <c r="E303" s="36"/>
      <c r="F303" s="37"/>
      <c r="G303" s="37"/>
      <c r="H303" s="52"/>
    </row>
    <row r="304" spans="1:8" ht="15">
      <c r="A304" s="35"/>
      <c r="B304" s="35"/>
      <c r="D304" s="35"/>
      <c r="E304" s="36"/>
      <c r="F304" s="37"/>
      <c r="G304" s="37"/>
      <c r="H304" s="52"/>
    </row>
    <row r="305" spans="1:8" ht="15">
      <c r="A305" s="35"/>
      <c r="B305" s="35"/>
      <c r="D305" s="35"/>
      <c r="E305" s="36"/>
      <c r="F305" s="37"/>
      <c r="G305" s="37"/>
      <c r="H305" s="52"/>
    </row>
    <row r="306" spans="1:8" ht="15">
      <c r="A306" s="35"/>
      <c r="B306" s="35"/>
      <c r="D306" s="35"/>
      <c r="E306" s="36"/>
      <c r="F306" s="37"/>
      <c r="G306" s="37"/>
      <c r="H306" s="52"/>
    </row>
    <row r="307" spans="1:8" ht="15">
      <c r="A307" s="35"/>
      <c r="B307" s="35"/>
      <c r="D307" s="35"/>
      <c r="E307" s="36"/>
      <c r="F307" s="37"/>
      <c r="G307" s="37"/>
      <c r="H307" s="52"/>
    </row>
    <row r="308" spans="1:8" ht="15">
      <c r="A308" s="35"/>
      <c r="B308" s="35"/>
      <c r="D308" s="35"/>
      <c r="E308" s="36"/>
      <c r="F308" s="37"/>
      <c r="G308" s="37"/>
      <c r="H308" s="52"/>
    </row>
    <row r="309" spans="1:8" ht="15">
      <c r="A309" s="35"/>
      <c r="B309" s="35"/>
      <c r="D309" s="35"/>
      <c r="E309" s="36"/>
      <c r="F309" s="37"/>
      <c r="G309" s="37"/>
      <c r="H309" s="52"/>
    </row>
    <row r="310" spans="1:8" ht="15">
      <c r="A310" s="35"/>
      <c r="B310" s="35"/>
      <c r="D310" s="35"/>
      <c r="E310" s="36"/>
      <c r="F310" s="37"/>
      <c r="G310" s="37"/>
      <c r="H310" s="52"/>
    </row>
    <row r="311" spans="1:8" ht="15">
      <c r="A311" s="35"/>
      <c r="B311" s="35"/>
      <c r="D311" s="35"/>
      <c r="E311" s="36"/>
      <c r="F311" s="37"/>
      <c r="G311" s="37"/>
      <c r="H311" s="52"/>
    </row>
    <row r="312" spans="1:8" ht="15">
      <c r="A312" s="35"/>
      <c r="B312" s="35"/>
      <c r="D312" s="35"/>
      <c r="E312" s="36"/>
      <c r="F312" s="37"/>
      <c r="G312" s="37"/>
      <c r="H312" s="52"/>
    </row>
    <row r="313" spans="1:8" ht="15">
      <c r="A313" s="35"/>
      <c r="B313" s="35"/>
      <c r="D313" s="35"/>
      <c r="E313" s="36"/>
      <c r="F313" s="37"/>
      <c r="G313" s="37"/>
      <c r="H313" s="52"/>
    </row>
    <row r="314" spans="1:8" ht="15">
      <c r="A314" s="35"/>
      <c r="B314" s="35"/>
      <c r="D314" s="35"/>
      <c r="E314" s="36"/>
      <c r="F314" s="37"/>
      <c r="G314" s="37"/>
      <c r="H314" s="52"/>
    </row>
    <row r="315" spans="1:8" ht="15">
      <c r="A315" s="35"/>
      <c r="B315" s="35"/>
      <c r="D315" s="35"/>
      <c r="E315" s="36"/>
      <c r="F315" s="37"/>
      <c r="G315" s="37"/>
      <c r="H315" s="52"/>
    </row>
    <row r="316" spans="1:8" ht="15">
      <c r="A316" s="35"/>
      <c r="B316" s="35"/>
      <c r="D316" s="35"/>
      <c r="E316" s="36"/>
      <c r="F316" s="37"/>
      <c r="G316" s="37"/>
      <c r="H316" s="52"/>
    </row>
    <row r="317" spans="1:8" ht="15">
      <c r="A317" s="35"/>
      <c r="B317" s="35"/>
      <c r="D317" s="35"/>
      <c r="E317" s="36"/>
      <c r="F317" s="37"/>
      <c r="G317" s="37"/>
      <c r="H317" s="52"/>
    </row>
    <row r="318" spans="1:8" ht="15">
      <c r="A318" s="35"/>
      <c r="B318" s="35"/>
      <c r="D318" s="35"/>
      <c r="E318" s="36"/>
      <c r="F318" s="37"/>
      <c r="G318" s="37"/>
      <c r="H318" s="52"/>
    </row>
    <row r="319" spans="1:8" ht="15">
      <c r="A319" s="35"/>
      <c r="B319" s="35"/>
      <c r="D319" s="35"/>
      <c r="E319" s="36"/>
      <c r="F319" s="37"/>
      <c r="G319" s="37"/>
      <c r="H319" s="52"/>
    </row>
    <row r="320" spans="1:8" ht="15">
      <c r="A320" s="35"/>
      <c r="B320" s="35"/>
      <c r="D320" s="35"/>
      <c r="E320" s="36"/>
      <c r="F320" s="37"/>
      <c r="G320" s="37"/>
      <c r="H320" s="52"/>
    </row>
    <row r="321" spans="1:8" ht="15">
      <c r="A321" s="35"/>
      <c r="B321" s="35"/>
      <c r="D321" s="35"/>
      <c r="E321" s="36"/>
      <c r="F321" s="37"/>
      <c r="G321" s="37"/>
      <c r="H321" s="52"/>
    </row>
    <row r="322" spans="1:8" ht="15">
      <c r="A322" s="35"/>
      <c r="B322" s="35"/>
      <c r="D322" s="35"/>
      <c r="E322" s="36"/>
      <c r="F322" s="37"/>
      <c r="G322" s="37"/>
      <c r="H322" s="52"/>
    </row>
    <row r="323" spans="1:8" ht="15">
      <c r="A323" s="35"/>
      <c r="B323" s="35"/>
      <c r="D323" s="35"/>
      <c r="E323" s="36"/>
      <c r="F323" s="37"/>
      <c r="G323" s="37"/>
      <c r="H323" s="52"/>
    </row>
    <row r="324" spans="1:8" ht="15">
      <c r="A324" s="35"/>
      <c r="B324" s="35"/>
      <c r="D324" s="35"/>
      <c r="E324" s="36"/>
      <c r="F324" s="37"/>
      <c r="G324" s="37"/>
      <c r="H324" s="52"/>
    </row>
    <row r="325" spans="1:8" ht="15">
      <c r="A325" s="35"/>
      <c r="B325" s="35"/>
      <c r="D325" s="35"/>
      <c r="E325" s="36"/>
      <c r="F325" s="37"/>
      <c r="G325" s="37"/>
      <c r="H325" s="52"/>
    </row>
    <row r="326" spans="1:8" ht="15">
      <c r="A326" s="35"/>
      <c r="B326" s="35"/>
      <c r="D326" s="35"/>
      <c r="E326" s="36"/>
      <c r="F326" s="37"/>
      <c r="G326" s="37"/>
      <c r="H326" s="52"/>
    </row>
    <row r="327" spans="1:8" ht="15">
      <c r="A327" s="35"/>
      <c r="B327" s="35"/>
      <c r="D327" s="35"/>
      <c r="E327" s="36"/>
      <c r="F327" s="37"/>
      <c r="G327" s="37"/>
      <c r="H327" s="52"/>
    </row>
    <row r="328" spans="1:8" ht="15">
      <c r="A328" s="35"/>
      <c r="B328" s="35"/>
      <c r="D328" s="35"/>
      <c r="E328" s="36"/>
      <c r="F328" s="37"/>
      <c r="G328" s="37"/>
      <c r="H328" s="52"/>
    </row>
    <row r="329" spans="1:8" ht="15">
      <c r="A329" s="35"/>
      <c r="B329" s="35"/>
      <c r="D329" s="35"/>
      <c r="E329" s="36"/>
      <c r="F329" s="37"/>
      <c r="G329" s="37"/>
      <c r="H329" s="52"/>
    </row>
    <row r="330" spans="1:8" ht="15">
      <c r="A330" s="35"/>
      <c r="B330" s="35"/>
      <c r="D330" s="35"/>
      <c r="E330" s="36"/>
      <c r="F330" s="37"/>
      <c r="G330" s="37"/>
      <c r="H330" s="52"/>
    </row>
    <row r="331" spans="1:8" ht="15">
      <c r="A331" s="35"/>
      <c r="B331" s="35"/>
      <c r="D331" s="35"/>
      <c r="E331" s="36"/>
      <c r="F331" s="37"/>
      <c r="G331" s="37"/>
      <c r="H331" s="52"/>
    </row>
    <row r="332" spans="1:8" ht="15">
      <c r="A332" s="35"/>
      <c r="B332" s="35"/>
      <c r="D332" s="35"/>
      <c r="E332" s="36"/>
      <c r="F332" s="37"/>
      <c r="G332" s="37"/>
      <c r="H332" s="52"/>
    </row>
    <row r="333" spans="1:8" ht="15">
      <c r="A333" s="35"/>
      <c r="B333" s="35"/>
      <c r="D333" s="35"/>
      <c r="E333" s="36"/>
      <c r="F333" s="37"/>
      <c r="G333" s="37"/>
      <c r="H333" s="52"/>
    </row>
    <row r="334" spans="1:8" ht="15">
      <c r="A334" s="35"/>
      <c r="B334" s="35"/>
      <c r="D334" s="35"/>
      <c r="E334" s="36"/>
      <c r="F334" s="37"/>
      <c r="G334" s="37"/>
      <c r="H334" s="52"/>
    </row>
    <row r="335" spans="1:8" ht="15">
      <c r="A335" s="35"/>
      <c r="B335" s="35"/>
      <c r="D335" s="35"/>
      <c r="E335" s="36"/>
      <c r="F335" s="37"/>
      <c r="G335" s="37"/>
      <c r="H335" s="52"/>
    </row>
    <row r="336" spans="1:8" ht="15">
      <c r="A336" s="35"/>
      <c r="B336" s="35"/>
      <c r="D336" s="35"/>
      <c r="E336" s="36"/>
      <c r="F336" s="37"/>
      <c r="G336" s="37"/>
      <c r="H336" s="52"/>
    </row>
    <row r="337" spans="1:8" ht="15">
      <c r="A337" s="35"/>
      <c r="B337" s="35"/>
      <c r="D337" s="35"/>
      <c r="E337" s="36"/>
      <c r="F337" s="37"/>
      <c r="G337" s="37"/>
      <c r="H337" s="52"/>
    </row>
    <row r="338" spans="1:8" ht="15">
      <c r="A338" s="35"/>
      <c r="B338" s="35"/>
      <c r="D338" s="35"/>
      <c r="E338" s="36"/>
      <c r="F338" s="37"/>
      <c r="G338" s="37"/>
      <c r="H338" s="52"/>
    </row>
    <row r="339" spans="1:8" ht="15">
      <c r="A339" s="35"/>
      <c r="B339" s="35"/>
      <c r="D339" s="35"/>
      <c r="E339" s="36"/>
      <c r="F339" s="37"/>
      <c r="G339" s="37"/>
      <c r="H339" s="52"/>
    </row>
    <row r="340" spans="1:8" ht="15">
      <c r="A340" s="35"/>
      <c r="B340" s="35"/>
      <c r="D340" s="35"/>
      <c r="E340" s="36"/>
      <c r="F340" s="37"/>
      <c r="G340" s="37"/>
      <c r="H340" s="52"/>
    </row>
    <row r="341" spans="1:8" ht="15">
      <c r="A341" s="35"/>
      <c r="B341" s="35"/>
      <c r="D341" s="35"/>
      <c r="E341" s="36"/>
      <c r="F341" s="37"/>
      <c r="G341" s="37"/>
      <c r="H341" s="52"/>
    </row>
    <row r="342" spans="1:8" ht="15">
      <c r="A342" s="35"/>
      <c r="B342" s="35"/>
      <c r="D342" s="35"/>
      <c r="E342" s="36"/>
      <c r="F342" s="37"/>
      <c r="G342" s="37"/>
      <c r="H342" s="52"/>
    </row>
    <row r="343" spans="1:8" ht="15">
      <c r="A343" s="35"/>
      <c r="B343" s="35"/>
      <c r="D343" s="35"/>
      <c r="E343" s="36"/>
      <c r="F343" s="37"/>
      <c r="G343" s="37"/>
      <c r="H343" s="52"/>
    </row>
    <row r="344" spans="1:8" ht="15">
      <c r="A344" s="35"/>
      <c r="B344" s="35"/>
      <c r="D344" s="35"/>
      <c r="E344" s="36"/>
      <c r="F344" s="37"/>
      <c r="G344" s="37"/>
      <c r="H344" s="52"/>
    </row>
    <row r="345" spans="1:8" ht="15">
      <c r="A345" s="35"/>
      <c r="B345" s="35"/>
      <c r="D345" s="35"/>
      <c r="E345" s="36"/>
      <c r="F345" s="37"/>
      <c r="G345" s="37"/>
      <c r="H345" s="52"/>
    </row>
    <row r="346" spans="1:8" ht="15">
      <c r="A346" s="35"/>
      <c r="B346" s="35"/>
      <c r="D346" s="35"/>
      <c r="E346" s="36"/>
      <c r="F346" s="37"/>
      <c r="G346" s="37"/>
      <c r="H346" s="52"/>
    </row>
    <row r="347" spans="1:8" ht="15">
      <c r="A347" s="35"/>
      <c r="B347" s="35"/>
      <c r="D347" s="35"/>
      <c r="E347" s="36"/>
      <c r="F347" s="37"/>
      <c r="G347" s="37"/>
      <c r="H347" s="52"/>
    </row>
    <row r="348" spans="1:8" ht="15">
      <c r="A348" s="35"/>
      <c r="B348" s="35"/>
      <c r="D348" s="35"/>
      <c r="E348" s="36"/>
      <c r="F348" s="37"/>
      <c r="G348" s="37"/>
      <c r="H348" s="52"/>
    </row>
    <row r="349" spans="1:8" ht="15">
      <c r="A349" s="35"/>
      <c r="B349" s="35"/>
      <c r="D349" s="35"/>
      <c r="E349" s="36"/>
      <c r="F349" s="37"/>
      <c r="G349" s="37"/>
      <c r="H349" s="52"/>
    </row>
    <row r="350" spans="1:8" ht="15">
      <c r="A350" s="35"/>
      <c r="B350" s="35"/>
      <c r="D350" s="35"/>
      <c r="E350" s="36"/>
      <c r="F350" s="37"/>
      <c r="G350" s="37"/>
      <c r="H350" s="52"/>
    </row>
    <row r="351" spans="1:8" ht="15">
      <c r="A351" s="35"/>
      <c r="B351" s="35"/>
      <c r="D351" s="35"/>
      <c r="E351" s="36"/>
      <c r="F351" s="37"/>
      <c r="G351" s="37"/>
      <c r="H351" s="52"/>
    </row>
    <row r="352" spans="1:8" ht="15">
      <c r="A352" s="35"/>
      <c r="B352" s="35"/>
      <c r="D352" s="35"/>
      <c r="E352" s="36"/>
      <c r="F352" s="37"/>
      <c r="G352" s="37"/>
      <c r="H352" s="52"/>
    </row>
    <row r="353" spans="1:8" ht="15">
      <c r="A353" s="35"/>
      <c r="B353" s="35"/>
      <c r="D353" s="35"/>
      <c r="E353" s="36"/>
      <c r="F353" s="37"/>
      <c r="G353" s="37"/>
      <c r="H353" s="52"/>
    </row>
    <row r="354" spans="1:8" ht="15">
      <c r="A354" s="35"/>
      <c r="B354" s="35"/>
      <c r="D354" s="35"/>
      <c r="E354" s="36"/>
      <c r="F354" s="37"/>
      <c r="G354" s="37"/>
      <c r="H354" s="52"/>
    </row>
    <row r="355" spans="1:8" ht="15">
      <c r="A355" s="35"/>
      <c r="B355" s="35"/>
      <c r="D355" s="35"/>
      <c r="E355" s="36"/>
      <c r="F355" s="37"/>
      <c r="G355" s="37"/>
      <c r="H355" s="52"/>
    </row>
    <row r="356" spans="1:8" ht="15">
      <c r="A356" s="35"/>
      <c r="B356" s="35"/>
      <c r="D356" s="35"/>
      <c r="E356" s="36"/>
      <c r="F356" s="37"/>
      <c r="G356" s="37"/>
      <c r="H356" s="52"/>
    </row>
    <row r="357" spans="1:8" ht="15">
      <c r="A357" s="35"/>
      <c r="B357" s="35"/>
      <c r="D357" s="35"/>
      <c r="E357" s="36"/>
      <c r="F357" s="37"/>
      <c r="G357" s="37"/>
      <c r="H357" s="52"/>
    </row>
    <row r="358" spans="1:8" ht="15">
      <c r="A358" s="35"/>
      <c r="B358" s="35"/>
      <c r="D358" s="35"/>
      <c r="E358" s="36"/>
      <c r="F358" s="37"/>
      <c r="G358" s="37"/>
      <c r="H358" s="52"/>
    </row>
    <row r="359" spans="1:8" ht="15">
      <c r="A359" s="35"/>
      <c r="B359" s="35"/>
      <c r="D359" s="35"/>
      <c r="E359" s="36"/>
      <c r="F359" s="37"/>
      <c r="G359" s="37"/>
      <c r="H359" s="52"/>
    </row>
    <row r="360" spans="1:8" ht="15">
      <c r="A360" s="35"/>
      <c r="B360" s="35"/>
      <c r="D360" s="35"/>
      <c r="E360" s="36"/>
      <c r="F360" s="37"/>
      <c r="G360" s="37"/>
      <c r="H360" s="52"/>
    </row>
    <row r="361" spans="1:8" ht="15">
      <c r="A361" s="35"/>
      <c r="B361" s="35"/>
      <c r="D361" s="35"/>
      <c r="E361" s="36"/>
      <c r="F361" s="37"/>
      <c r="G361" s="37"/>
      <c r="H361" s="52"/>
    </row>
    <row r="362" spans="1:8" ht="15">
      <c r="A362" s="35"/>
      <c r="B362" s="35"/>
      <c r="D362" s="35"/>
      <c r="E362" s="36"/>
      <c r="F362" s="37"/>
      <c r="G362" s="37"/>
      <c r="H362" s="52"/>
    </row>
    <row r="363" spans="1:8" ht="15">
      <c r="A363" s="35"/>
      <c r="B363" s="35"/>
      <c r="D363" s="35"/>
      <c r="E363" s="36"/>
      <c r="F363" s="37"/>
      <c r="G363" s="37"/>
      <c r="H363" s="52"/>
    </row>
    <row r="364" spans="1:8" ht="15">
      <c r="A364" s="35"/>
      <c r="B364" s="35"/>
      <c r="D364" s="35"/>
      <c r="E364" s="36"/>
      <c r="F364" s="37"/>
      <c r="G364" s="37"/>
      <c r="H364" s="52"/>
    </row>
    <row r="365" spans="1:8" ht="15">
      <c r="A365" s="35"/>
      <c r="B365" s="35"/>
      <c r="D365" s="35"/>
      <c r="E365" s="36"/>
      <c r="F365" s="37"/>
      <c r="G365" s="37"/>
      <c r="H365" s="52"/>
    </row>
    <row r="366" spans="1:8" ht="15">
      <c r="A366" s="35"/>
      <c r="B366" s="35"/>
      <c r="D366" s="35"/>
      <c r="E366" s="36"/>
      <c r="F366" s="37"/>
      <c r="G366" s="37"/>
      <c r="H366" s="52"/>
    </row>
    <row r="367" spans="1:8" ht="15">
      <c r="A367" s="35"/>
      <c r="B367" s="35"/>
      <c r="D367" s="35"/>
      <c r="E367" s="36"/>
      <c r="F367" s="37"/>
      <c r="G367" s="37"/>
      <c r="H367" s="52"/>
    </row>
    <row r="368" spans="1:8" ht="15">
      <c r="A368" s="35"/>
      <c r="B368" s="35"/>
      <c r="D368" s="35"/>
      <c r="E368" s="36"/>
      <c r="F368" s="37"/>
      <c r="G368" s="37"/>
      <c r="H368" s="52"/>
    </row>
    <row r="369" spans="1:8" ht="15">
      <c r="A369" s="35"/>
      <c r="B369" s="35"/>
      <c r="D369" s="35"/>
      <c r="E369" s="36"/>
      <c r="F369" s="37"/>
      <c r="G369" s="37"/>
      <c r="H369" s="52"/>
    </row>
    <row r="370" spans="1:8" ht="15">
      <c r="A370" s="35"/>
      <c r="B370" s="35"/>
      <c r="D370" s="35"/>
      <c r="E370" s="36"/>
      <c r="F370" s="37"/>
      <c r="G370" s="37"/>
      <c r="H370" s="52"/>
    </row>
    <row r="371" spans="1:8" ht="15">
      <c r="A371" s="35"/>
      <c r="B371" s="35"/>
      <c r="D371" s="35"/>
      <c r="E371" s="36"/>
      <c r="F371" s="37"/>
      <c r="G371" s="37"/>
      <c r="H371" s="52"/>
    </row>
    <row r="372" spans="1:8" ht="15">
      <c r="A372" s="35"/>
      <c r="B372" s="35"/>
      <c r="D372" s="35"/>
      <c r="E372" s="36"/>
      <c r="F372" s="37"/>
      <c r="G372" s="37"/>
      <c r="H372" s="52"/>
    </row>
    <row r="373" spans="1:8" ht="15">
      <c r="A373" s="35"/>
      <c r="B373" s="35"/>
      <c r="D373" s="35"/>
      <c r="E373" s="36"/>
      <c r="F373" s="37"/>
      <c r="G373" s="37"/>
      <c r="H373" s="52"/>
    </row>
    <row r="374" spans="1:8" ht="15">
      <c r="A374" s="35"/>
      <c r="B374" s="35"/>
      <c r="D374" s="35"/>
      <c r="E374" s="36"/>
      <c r="F374" s="37"/>
      <c r="G374" s="37"/>
      <c r="H374" s="52"/>
    </row>
    <row r="375" spans="1:8" ht="15">
      <c r="A375" s="35"/>
      <c r="B375" s="35"/>
      <c r="D375" s="35"/>
      <c r="E375" s="36"/>
      <c r="F375" s="37"/>
      <c r="G375" s="37"/>
      <c r="H375" s="52"/>
    </row>
    <row r="376" spans="1:8" ht="15">
      <c r="A376" s="35"/>
      <c r="B376" s="35"/>
      <c r="D376" s="35"/>
      <c r="E376" s="36"/>
      <c r="F376" s="37"/>
      <c r="G376" s="37"/>
      <c r="H376" s="52"/>
    </row>
    <row r="377" spans="1:8" ht="15">
      <c r="A377" s="35"/>
      <c r="B377" s="35"/>
      <c r="D377" s="35"/>
      <c r="E377" s="36"/>
      <c r="F377" s="37"/>
      <c r="G377" s="37"/>
      <c r="H377" s="52"/>
    </row>
    <row r="378" spans="1:8" ht="15">
      <c r="A378" s="35"/>
      <c r="B378" s="35"/>
      <c r="D378" s="35"/>
      <c r="E378" s="36"/>
      <c r="F378" s="37"/>
      <c r="G378" s="37"/>
      <c r="H378" s="52"/>
    </row>
    <row r="379" spans="1:8" ht="15">
      <c r="A379" s="35"/>
      <c r="B379" s="35"/>
      <c r="D379" s="35"/>
      <c r="E379" s="36"/>
      <c r="F379" s="37"/>
      <c r="G379" s="37"/>
      <c r="H379" s="52"/>
    </row>
    <row r="380" spans="1:8" ht="15">
      <c r="A380" s="35"/>
      <c r="B380" s="35"/>
      <c r="D380" s="35"/>
      <c r="E380" s="36"/>
      <c r="F380" s="37"/>
      <c r="G380" s="37"/>
      <c r="H380" s="52"/>
    </row>
    <row r="381" spans="1:8" ht="15">
      <c r="A381" s="35"/>
      <c r="B381" s="35"/>
      <c r="D381" s="35"/>
      <c r="E381" s="36"/>
      <c r="F381" s="37"/>
      <c r="G381" s="37"/>
      <c r="H381" s="52"/>
    </row>
    <row r="382" spans="1:8" ht="15">
      <c r="A382" s="35"/>
      <c r="B382" s="35"/>
      <c r="D382" s="35"/>
      <c r="E382" s="36"/>
      <c r="F382" s="37"/>
      <c r="G382" s="37"/>
      <c r="H382" s="52"/>
    </row>
    <row r="383" spans="1:8" ht="15">
      <c r="A383" s="35"/>
      <c r="B383" s="35"/>
      <c r="D383" s="35"/>
      <c r="E383" s="36"/>
      <c r="F383" s="37"/>
      <c r="G383" s="37"/>
      <c r="H383" s="52"/>
    </row>
    <row r="384" spans="1:8" ht="15">
      <c r="A384" s="35"/>
      <c r="B384" s="35"/>
      <c r="D384" s="35"/>
      <c r="E384" s="36"/>
      <c r="F384" s="37"/>
      <c r="G384" s="37"/>
      <c r="H384" s="52"/>
    </row>
    <row r="385" spans="1:8" ht="15">
      <c r="A385" s="35"/>
      <c r="B385" s="35"/>
      <c r="D385" s="35"/>
      <c r="E385" s="36"/>
      <c r="F385" s="37"/>
      <c r="G385" s="37"/>
      <c r="H385" s="52"/>
    </row>
    <row r="386" spans="1:8" ht="15">
      <c r="A386" s="35"/>
      <c r="B386" s="35"/>
      <c r="D386" s="35"/>
      <c r="E386" s="36"/>
      <c r="F386" s="37"/>
      <c r="G386" s="37"/>
      <c r="H386" s="52"/>
    </row>
    <row r="387" spans="1:8" ht="15">
      <c r="A387" s="35"/>
      <c r="B387" s="35"/>
      <c r="D387" s="35"/>
      <c r="E387" s="36"/>
      <c r="F387" s="37"/>
      <c r="G387" s="37"/>
      <c r="H387" s="52"/>
    </row>
    <row r="388" spans="1:8" ht="15">
      <c r="A388" s="35"/>
      <c r="B388" s="35"/>
      <c r="D388" s="35"/>
      <c r="E388" s="36"/>
      <c r="F388" s="37"/>
      <c r="G388" s="37"/>
      <c r="H388" s="52"/>
    </row>
    <row r="389" spans="1:8" ht="15">
      <c r="A389" s="35"/>
      <c r="B389" s="35"/>
      <c r="D389" s="35"/>
      <c r="E389" s="36"/>
      <c r="F389" s="37"/>
      <c r="G389" s="37"/>
      <c r="H389" s="52"/>
    </row>
    <row r="390" spans="1:8" ht="15">
      <c r="A390" s="35"/>
      <c r="B390" s="35"/>
      <c r="D390" s="35"/>
      <c r="E390" s="36"/>
      <c r="F390" s="37"/>
      <c r="G390" s="37"/>
      <c r="H390" s="52"/>
    </row>
    <row r="391" spans="1:8" ht="15">
      <c r="A391" s="35"/>
      <c r="B391" s="35"/>
      <c r="D391" s="35"/>
      <c r="E391" s="36"/>
      <c r="F391" s="37"/>
      <c r="G391" s="37"/>
      <c r="H391" s="52"/>
    </row>
    <row r="392" spans="1:8" ht="15">
      <c r="A392" s="35"/>
      <c r="B392" s="35"/>
      <c r="D392" s="35"/>
      <c r="E392" s="36"/>
      <c r="F392" s="37"/>
      <c r="G392" s="37"/>
      <c r="H392" s="52"/>
    </row>
    <row r="393" spans="1:8" ht="15">
      <c r="A393" s="35"/>
      <c r="B393" s="35"/>
      <c r="D393" s="35"/>
      <c r="E393" s="36"/>
      <c r="F393" s="37"/>
      <c r="G393" s="37"/>
      <c r="H393" s="52"/>
    </row>
    <row r="394" spans="1:8" ht="15">
      <c r="A394" s="35"/>
      <c r="B394" s="35"/>
      <c r="D394" s="35"/>
      <c r="E394" s="36"/>
      <c r="F394" s="37"/>
      <c r="G394" s="37"/>
      <c r="H394" s="52"/>
    </row>
    <row r="395" spans="1:8" ht="15">
      <c r="A395" s="35"/>
      <c r="B395" s="35"/>
      <c r="D395" s="35"/>
      <c r="E395" s="36"/>
      <c r="F395" s="37"/>
      <c r="G395" s="37"/>
      <c r="H395" s="52"/>
    </row>
    <row r="396" spans="1:8" ht="15">
      <c r="A396" s="35"/>
      <c r="B396" s="35"/>
      <c r="D396" s="35"/>
      <c r="E396" s="36"/>
      <c r="F396" s="37"/>
      <c r="G396" s="37"/>
      <c r="H396" s="52"/>
    </row>
    <row r="397" spans="1:8" ht="15">
      <c r="A397" s="35"/>
      <c r="B397" s="35"/>
      <c r="D397" s="35"/>
      <c r="E397" s="36"/>
      <c r="F397" s="37"/>
      <c r="G397" s="37"/>
      <c r="H397" s="52"/>
    </row>
    <row r="398" spans="1:8" ht="15">
      <c r="A398" s="35"/>
      <c r="B398" s="35"/>
      <c r="D398" s="35"/>
      <c r="E398" s="36"/>
      <c r="F398" s="37"/>
      <c r="G398" s="37"/>
      <c r="H398" s="52"/>
    </row>
    <row r="399" spans="1:8" ht="15">
      <c r="A399" s="35"/>
      <c r="B399" s="35"/>
      <c r="D399" s="35"/>
      <c r="E399" s="36"/>
      <c r="F399" s="37"/>
      <c r="G399" s="37"/>
      <c r="H399" s="52"/>
    </row>
    <row r="400" spans="1:8" ht="15">
      <c r="A400" s="35"/>
      <c r="B400" s="35"/>
      <c r="D400" s="35"/>
      <c r="E400" s="36"/>
      <c r="F400" s="37"/>
      <c r="G400" s="37"/>
      <c r="H400" s="52"/>
    </row>
    <row r="401" spans="1:8" ht="15">
      <c r="A401" s="35"/>
      <c r="B401" s="35"/>
      <c r="D401" s="35"/>
      <c r="E401" s="36"/>
      <c r="F401" s="37"/>
      <c r="G401" s="37"/>
      <c r="H401" s="52"/>
    </row>
    <row r="402" spans="1:8" ht="15">
      <c r="A402" s="35"/>
      <c r="B402" s="35"/>
      <c r="D402" s="35"/>
      <c r="E402" s="36"/>
      <c r="F402" s="37"/>
      <c r="G402" s="37"/>
      <c r="H402" s="52"/>
    </row>
    <row r="403" spans="1:8" ht="15">
      <c r="A403" s="35"/>
      <c r="B403" s="35"/>
      <c r="D403" s="35"/>
      <c r="E403" s="36"/>
      <c r="F403" s="37"/>
      <c r="G403" s="37"/>
      <c r="H403" s="52"/>
    </row>
    <row r="404" spans="1:8" ht="15">
      <c r="A404" s="35"/>
      <c r="B404" s="35"/>
      <c r="D404" s="35"/>
      <c r="E404" s="36"/>
      <c r="F404" s="37"/>
      <c r="G404" s="37"/>
      <c r="H404" s="52"/>
    </row>
    <row r="405" spans="1:8" ht="15">
      <c r="A405" s="35"/>
      <c r="B405" s="35"/>
      <c r="D405" s="35"/>
      <c r="E405" s="36"/>
      <c r="F405" s="37"/>
      <c r="G405" s="37"/>
      <c r="H405" s="52"/>
    </row>
    <row r="406" spans="1:8" ht="15">
      <c r="A406" s="35"/>
      <c r="B406" s="35"/>
      <c r="D406" s="35"/>
      <c r="E406" s="36"/>
      <c r="F406" s="37"/>
      <c r="G406" s="37"/>
      <c r="H406" s="52"/>
    </row>
    <row r="407" spans="1:8" ht="15">
      <c r="A407" s="35"/>
      <c r="B407" s="35"/>
      <c r="D407" s="35"/>
      <c r="E407" s="36"/>
      <c r="F407" s="37"/>
      <c r="G407" s="37"/>
      <c r="H407" s="52"/>
    </row>
    <row r="408" spans="1:8" ht="15">
      <c r="A408" s="35"/>
      <c r="B408" s="35"/>
      <c r="D408" s="35"/>
      <c r="E408" s="36"/>
      <c r="F408" s="37"/>
      <c r="G408" s="37"/>
      <c r="H408" s="52"/>
    </row>
    <row r="409" spans="1:8" ht="15">
      <c r="A409" s="35"/>
      <c r="B409" s="35"/>
      <c r="D409" s="35"/>
      <c r="E409" s="36"/>
      <c r="F409" s="37"/>
      <c r="G409" s="37"/>
      <c r="H409" s="52"/>
    </row>
    <row r="410" spans="1:8" ht="15">
      <c r="A410" s="35"/>
      <c r="B410" s="35"/>
      <c r="D410" s="35"/>
      <c r="E410" s="36"/>
      <c r="F410" s="37"/>
      <c r="G410" s="37"/>
      <c r="H410" s="52"/>
    </row>
    <row r="411" spans="1:8" ht="15">
      <c r="A411" s="35"/>
      <c r="B411" s="35"/>
      <c r="D411" s="35"/>
      <c r="E411" s="36"/>
      <c r="F411" s="37"/>
      <c r="G411" s="37"/>
      <c r="H411" s="52"/>
    </row>
    <row r="412" spans="1:8" ht="15">
      <c r="A412" s="35"/>
      <c r="B412" s="35"/>
      <c r="D412" s="35"/>
      <c r="E412" s="36"/>
      <c r="F412" s="37"/>
      <c r="G412" s="37"/>
      <c r="H412" s="52"/>
    </row>
    <row r="413" spans="1:8" ht="15">
      <c r="A413" s="35"/>
      <c r="B413" s="35"/>
      <c r="D413" s="35"/>
      <c r="E413" s="36"/>
      <c r="F413" s="37"/>
      <c r="G413" s="37"/>
      <c r="H413" s="52"/>
    </row>
    <row r="414" spans="1:8" ht="15">
      <c r="A414" s="35"/>
      <c r="B414" s="35"/>
      <c r="D414" s="35"/>
      <c r="E414" s="36"/>
      <c r="F414" s="37"/>
      <c r="G414" s="37"/>
      <c r="H414" s="52"/>
    </row>
    <row r="415" spans="1:8" ht="15">
      <c r="A415" s="35"/>
      <c r="B415" s="35"/>
      <c r="D415" s="35"/>
      <c r="E415" s="36"/>
      <c r="F415" s="37"/>
      <c r="G415" s="37"/>
      <c r="H415" s="52"/>
    </row>
    <row r="416" spans="1:8" ht="15">
      <c r="A416" s="35"/>
      <c r="B416" s="35"/>
      <c r="D416" s="35"/>
      <c r="E416" s="36"/>
      <c r="F416" s="37"/>
      <c r="G416" s="37"/>
      <c r="H416" s="52"/>
    </row>
    <row r="417" spans="1:8" ht="15">
      <c r="A417" s="35"/>
      <c r="B417" s="35"/>
      <c r="D417" s="35"/>
      <c r="E417" s="36"/>
      <c r="F417" s="37"/>
      <c r="G417" s="37"/>
      <c r="H417" s="52"/>
    </row>
    <row r="418" spans="1:8" ht="15">
      <c r="A418" s="35"/>
      <c r="B418" s="35"/>
      <c r="D418" s="35"/>
      <c r="E418" s="36"/>
      <c r="F418" s="37"/>
      <c r="G418" s="37"/>
      <c r="H418" s="52"/>
    </row>
    <row r="419" spans="1:8" ht="15">
      <c r="A419" s="35"/>
      <c r="B419" s="35"/>
      <c r="D419" s="35"/>
      <c r="E419" s="36"/>
      <c r="F419" s="37"/>
      <c r="G419" s="37"/>
      <c r="H419" s="52"/>
    </row>
    <row r="420" spans="1:8" ht="15">
      <c r="A420" s="35"/>
      <c r="B420" s="35"/>
      <c r="D420" s="35"/>
      <c r="E420" s="36"/>
      <c r="F420" s="37"/>
      <c r="G420" s="37"/>
      <c r="H420" s="52"/>
    </row>
    <row r="421" spans="1:8" ht="15">
      <c r="A421" s="35"/>
      <c r="B421" s="35"/>
      <c r="D421" s="35"/>
      <c r="E421" s="36"/>
      <c r="F421" s="37"/>
      <c r="G421" s="37"/>
      <c r="H421" s="52"/>
    </row>
    <row r="422" spans="1:8" ht="15">
      <c r="A422" s="35"/>
      <c r="B422" s="35"/>
      <c r="D422" s="35"/>
      <c r="E422" s="36"/>
      <c r="F422" s="37"/>
      <c r="G422" s="37"/>
      <c r="H422" s="52"/>
    </row>
    <row r="423" spans="1:8" ht="15">
      <c r="A423" s="35"/>
      <c r="B423" s="35"/>
      <c r="D423" s="35"/>
      <c r="E423" s="36"/>
      <c r="F423" s="37"/>
      <c r="G423" s="37"/>
      <c r="H423" s="52"/>
    </row>
    <row r="424" spans="1:8" ht="15">
      <c r="A424" s="35"/>
      <c r="B424" s="35"/>
      <c r="D424" s="35"/>
      <c r="E424" s="36"/>
      <c r="F424" s="37"/>
      <c r="G424" s="37"/>
      <c r="H424" s="52"/>
    </row>
    <row r="425" spans="1:8" ht="15">
      <c r="A425" s="35"/>
      <c r="B425" s="35"/>
      <c r="D425" s="35"/>
      <c r="E425" s="36"/>
      <c r="F425" s="37"/>
      <c r="G425" s="37"/>
      <c r="H425" s="52"/>
    </row>
    <row r="426" spans="1:8" ht="15">
      <c r="A426" s="35"/>
      <c r="B426" s="35"/>
      <c r="D426" s="35"/>
      <c r="E426" s="36"/>
      <c r="F426" s="37"/>
      <c r="G426" s="37"/>
      <c r="H426" s="52"/>
    </row>
    <row r="427" spans="1:8" ht="15">
      <c r="A427" s="35"/>
      <c r="B427" s="35"/>
      <c r="D427" s="35"/>
      <c r="E427" s="36"/>
      <c r="F427" s="37"/>
      <c r="G427" s="37"/>
      <c r="H427" s="52"/>
    </row>
    <row r="428" spans="1:8" ht="15">
      <c r="A428" s="35"/>
      <c r="B428" s="35"/>
      <c r="D428" s="35"/>
      <c r="E428" s="36"/>
      <c r="F428" s="37"/>
      <c r="G428" s="37"/>
      <c r="H428" s="52"/>
    </row>
    <row r="429" spans="1:8" ht="15">
      <c r="A429" s="35"/>
      <c r="B429" s="35"/>
      <c r="D429" s="35"/>
      <c r="E429" s="36"/>
      <c r="F429" s="37"/>
      <c r="G429" s="37"/>
      <c r="H429" s="52"/>
    </row>
    <row r="430" spans="1:8" ht="15">
      <c r="A430" s="35"/>
      <c r="B430" s="35"/>
      <c r="D430" s="35"/>
      <c r="E430" s="36"/>
      <c r="F430" s="37"/>
      <c r="G430" s="37"/>
      <c r="H430" s="52"/>
    </row>
    <row r="431" spans="1:8" ht="15">
      <c r="A431" s="35"/>
      <c r="B431" s="35"/>
      <c r="D431" s="35"/>
      <c r="E431" s="36"/>
      <c r="F431" s="37"/>
      <c r="G431" s="37"/>
      <c r="H431" s="52"/>
    </row>
    <row r="432" spans="1:8" ht="15">
      <c r="A432" s="35"/>
      <c r="B432" s="35"/>
      <c r="D432" s="35"/>
      <c r="E432" s="36"/>
      <c r="F432" s="37"/>
      <c r="G432" s="37"/>
      <c r="H432" s="52"/>
    </row>
    <row r="433" spans="1:8" ht="15">
      <c r="A433" s="35"/>
      <c r="B433" s="35"/>
      <c r="D433" s="35"/>
      <c r="E433" s="36"/>
      <c r="F433" s="37"/>
      <c r="G433" s="37"/>
      <c r="H433" s="52"/>
    </row>
    <row r="434" spans="1:8" ht="15">
      <c r="A434" s="35"/>
      <c r="B434" s="35"/>
      <c r="D434" s="35"/>
      <c r="E434" s="36"/>
      <c r="F434" s="37"/>
      <c r="G434" s="37"/>
      <c r="H434" s="52"/>
    </row>
    <row r="435" spans="1:8" ht="15">
      <c r="A435" s="35"/>
      <c r="B435" s="35"/>
      <c r="D435" s="35"/>
      <c r="E435" s="36"/>
      <c r="F435" s="37"/>
      <c r="G435" s="37"/>
      <c r="H435" s="52"/>
    </row>
    <row r="436" spans="1:8" ht="15">
      <c r="A436" s="35"/>
      <c r="B436" s="35"/>
      <c r="D436" s="35"/>
      <c r="E436" s="36"/>
      <c r="F436" s="37"/>
      <c r="G436" s="37"/>
      <c r="H436" s="52"/>
    </row>
    <row r="437" spans="1:8" ht="15">
      <c r="A437" s="35"/>
      <c r="B437" s="35"/>
      <c r="D437" s="35"/>
      <c r="E437" s="36"/>
      <c r="F437" s="37"/>
      <c r="G437" s="37"/>
      <c r="H437" s="52"/>
    </row>
    <row r="438" spans="1:8" ht="15">
      <c r="A438" s="35"/>
      <c r="B438" s="35"/>
      <c r="D438" s="35"/>
      <c r="E438" s="36"/>
      <c r="F438" s="37"/>
      <c r="G438" s="37"/>
      <c r="H438" s="52"/>
    </row>
    <row r="439" spans="1:8" ht="15">
      <c r="A439" s="35"/>
      <c r="B439" s="35"/>
      <c r="D439" s="35"/>
      <c r="E439" s="36"/>
      <c r="F439" s="37"/>
      <c r="G439" s="37"/>
      <c r="H439" s="52"/>
    </row>
    <row r="440" spans="1:8" ht="15">
      <c r="A440" s="35"/>
      <c r="B440" s="35"/>
      <c r="D440" s="35"/>
      <c r="E440" s="36"/>
      <c r="F440" s="37"/>
      <c r="G440" s="37"/>
      <c r="H440" s="52"/>
    </row>
    <row r="441" spans="1:8" ht="15">
      <c r="A441" s="35"/>
      <c r="B441" s="35"/>
      <c r="D441" s="35"/>
      <c r="E441" s="36"/>
      <c r="F441" s="37"/>
      <c r="G441" s="37"/>
      <c r="H441" s="52"/>
    </row>
    <row r="442" spans="1:8" ht="15">
      <c r="A442" s="35"/>
      <c r="B442" s="35"/>
      <c r="D442" s="35"/>
      <c r="E442" s="36"/>
      <c r="F442" s="37"/>
      <c r="G442" s="37"/>
      <c r="H442" s="52"/>
    </row>
    <row r="443" spans="1:8" ht="15">
      <c r="A443" s="35"/>
      <c r="B443" s="35"/>
      <c r="D443" s="35"/>
      <c r="E443" s="36"/>
      <c r="F443" s="37"/>
      <c r="G443" s="37"/>
      <c r="H443" s="52"/>
    </row>
    <row r="444" spans="1:8" ht="15">
      <c r="A444" s="35"/>
      <c r="B444" s="35"/>
      <c r="D444" s="35"/>
      <c r="E444" s="36"/>
      <c r="F444" s="37"/>
      <c r="G444" s="37"/>
      <c r="H444" s="52"/>
    </row>
    <row r="445" spans="1:8" ht="15">
      <c r="A445" s="35"/>
      <c r="B445" s="35"/>
      <c r="D445" s="35"/>
      <c r="E445" s="36"/>
      <c r="F445" s="37"/>
      <c r="G445" s="37"/>
      <c r="H445" s="52"/>
    </row>
    <row r="446" spans="1:8" ht="15">
      <c r="A446" s="35"/>
      <c r="B446" s="35"/>
      <c r="D446" s="35"/>
      <c r="E446" s="36"/>
      <c r="F446" s="37"/>
      <c r="G446" s="37"/>
      <c r="H446" s="52"/>
    </row>
    <row r="447" spans="1:8" ht="15">
      <c r="A447" s="35"/>
      <c r="B447" s="35"/>
      <c r="D447" s="35"/>
      <c r="E447" s="36"/>
      <c r="F447" s="37"/>
      <c r="G447" s="37"/>
      <c r="H447" s="52"/>
    </row>
    <row r="448" spans="1:8" ht="15">
      <c r="A448" s="35"/>
      <c r="B448" s="35"/>
      <c r="D448" s="35"/>
      <c r="E448" s="36"/>
      <c r="F448" s="37"/>
      <c r="G448" s="37"/>
      <c r="H448" s="52"/>
    </row>
    <row r="449" spans="1:8" ht="15">
      <c r="A449" s="35"/>
      <c r="B449" s="35"/>
      <c r="D449" s="35"/>
      <c r="E449" s="36"/>
      <c r="F449" s="37"/>
      <c r="G449" s="37"/>
      <c r="H449" s="52"/>
    </row>
    <row r="450" spans="1:8" ht="15">
      <c r="A450" s="35"/>
      <c r="B450" s="35"/>
      <c r="D450" s="35"/>
      <c r="E450" s="36"/>
      <c r="F450" s="37"/>
      <c r="G450" s="37"/>
      <c r="H450" s="52"/>
    </row>
    <row r="451" spans="1:8" ht="15">
      <c r="A451" s="35"/>
      <c r="B451" s="35"/>
      <c r="D451" s="35"/>
      <c r="E451" s="36"/>
      <c r="F451" s="37"/>
      <c r="G451" s="37"/>
      <c r="H451" s="52"/>
    </row>
    <row r="452" spans="1:8" ht="15">
      <c r="A452" s="35"/>
      <c r="B452" s="35"/>
      <c r="D452" s="35"/>
      <c r="E452" s="36"/>
      <c r="F452" s="37"/>
      <c r="G452" s="37"/>
      <c r="H452" s="52"/>
    </row>
    <row r="453" spans="1:8" ht="15">
      <c r="A453" s="35"/>
      <c r="B453" s="35"/>
      <c r="D453" s="35"/>
      <c r="E453" s="36"/>
      <c r="F453" s="37"/>
      <c r="G453" s="37"/>
      <c r="H453" s="52"/>
    </row>
    <row r="454" spans="1:8" ht="15">
      <c r="A454" s="35"/>
      <c r="B454" s="35"/>
      <c r="D454" s="35"/>
      <c r="E454" s="36"/>
      <c r="F454" s="37"/>
      <c r="G454" s="37"/>
      <c r="H454" s="52"/>
    </row>
    <row r="455" spans="1:8" ht="15">
      <c r="A455" s="35"/>
      <c r="B455" s="35"/>
      <c r="D455" s="35"/>
      <c r="E455" s="36"/>
      <c r="F455" s="37"/>
      <c r="G455" s="37"/>
      <c r="H455" s="52"/>
    </row>
    <row r="456" spans="1:8" ht="15">
      <c r="A456" s="35"/>
      <c r="B456" s="35"/>
      <c r="D456" s="35"/>
      <c r="E456" s="36"/>
      <c r="F456" s="37"/>
      <c r="G456" s="37"/>
      <c r="H456" s="52"/>
    </row>
    <row r="457" spans="1:8" ht="15">
      <c r="A457" s="35"/>
      <c r="B457" s="35"/>
      <c r="D457" s="35"/>
      <c r="E457" s="36"/>
      <c r="F457" s="37"/>
      <c r="G457" s="37"/>
      <c r="H457" s="52"/>
    </row>
    <row r="458" spans="1:8" ht="15">
      <c r="A458" s="35"/>
      <c r="B458" s="35"/>
      <c r="D458" s="35"/>
      <c r="E458" s="36"/>
      <c r="F458" s="37"/>
      <c r="G458" s="37"/>
      <c r="H458" s="52"/>
    </row>
    <row r="459" spans="1:8" ht="15">
      <c r="A459" s="35"/>
      <c r="B459" s="35"/>
      <c r="D459" s="35"/>
      <c r="E459" s="36"/>
      <c r="F459" s="37"/>
      <c r="G459" s="37"/>
      <c r="H459" s="52"/>
    </row>
    <row r="460" spans="1:8" ht="15">
      <c r="A460" s="35"/>
      <c r="B460" s="35"/>
      <c r="D460" s="35"/>
      <c r="E460" s="36"/>
      <c r="F460" s="37"/>
      <c r="G460" s="37"/>
      <c r="H460" s="52"/>
    </row>
    <row r="461" spans="1:8" ht="15">
      <c r="A461" s="35"/>
      <c r="B461" s="35"/>
      <c r="D461" s="35"/>
      <c r="E461" s="36"/>
      <c r="F461" s="37"/>
      <c r="G461" s="37"/>
      <c r="H461" s="52"/>
    </row>
    <row r="462" spans="1:8" ht="15">
      <c r="A462" s="35"/>
      <c r="B462" s="35"/>
      <c r="D462" s="35"/>
      <c r="E462" s="36"/>
      <c r="F462" s="37"/>
      <c r="G462" s="37"/>
      <c r="H462" s="52"/>
    </row>
    <row r="463" spans="1:8" ht="15">
      <c r="A463" s="35"/>
      <c r="B463" s="35"/>
      <c r="D463" s="35"/>
      <c r="E463" s="36"/>
      <c r="F463" s="37"/>
      <c r="G463" s="37"/>
      <c r="H463" s="52"/>
    </row>
    <row r="464" spans="1:8" ht="15">
      <c r="A464" s="35"/>
      <c r="B464" s="35"/>
      <c r="D464" s="35"/>
      <c r="E464" s="36"/>
      <c r="F464" s="37"/>
      <c r="G464" s="37"/>
      <c r="H464" s="52"/>
    </row>
    <row r="465" spans="1:8" ht="15">
      <c r="A465" s="35"/>
      <c r="B465" s="35"/>
      <c r="D465" s="35"/>
      <c r="E465" s="36"/>
      <c r="F465" s="37"/>
      <c r="G465" s="37"/>
      <c r="H465" s="52"/>
    </row>
    <row r="466" spans="1:8" ht="15">
      <c r="A466" s="35"/>
      <c r="B466" s="35"/>
      <c r="D466" s="35"/>
      <c r="E466" s="36"/>
      <c r="F466" s="37"/>
      <c r="G466" s="37"/>
      <c r="H466" s="52"/>
    </row>
    <row r="467" spans="1:8" ht="15">
      <c r="A467" s="35"/>
      <c r="B467" s="35"/>
      <c r="D467" s="35"/>
      <c r="E467" s="36"/>
      <c r="F467" s="37"/>
      <c r="G467" s="37"/>
      <c r="H467" s="52"/>
    </row>
    <row r="468" spans="1:8" ht="15">
      <c r="A468" s="35"/>
      <c r="B468" s="35"/>
      <c r="D468" s="35"/>
      <c r="E468" s="36"/>
      <c r="F468" s="37"/>
      <c r="G468" s="37"/>
      <c r="H468" s="52"/>
    </row>
    <row r="469" spans="1:8" ht="15">
      <c r="A469" s="35"/>
      <c r="B469" s="35"/>
      <c r="D469" s="35"/>
      <c r="E469" s="36"/>
      <c r="F469" s="37"/>
      <c r="G469" s="37"/>
      <c r="H469" s="52"/>
    </row>
    <row r="470" spans="1:8" ht="15">
      <c r="A470" s="35"/>
      <c r="B470" s="35"/>
      <c r="D470" s="35"/>
      <c r="E470" s="36"/>
      <c r="F470" s="37"/>
      <c r="G470" s="37"/>
      <c r="H470" s="52"/>
    </row>
    <row r="471" spans="1:8" ht="15">
      <c r="A471" s="35"/>
      <c r="B471" s="35"/>
      <c r="D471" s="35"/>
      <c r="E471" s="36"/>
      <c r="F471" s="37"/>
      <c r="G471" s="37"/>
      <c r="H471" s="52"/>
    </row>
    <row r="472" spans="1:8" ht="15">
      <c r="A472" s="35"/>
      <c r="B472" s="35"/>
      <c r="D472" s="35"/>
      <c r="E472" s="36"/>
      <c r="F472" s="37"/>
      <c r="G472" s="37"/>
      <c r="H472" s="52"/>
    </row>
    <row r="473" spans="1:8" ht="15">
      <c r="A473" s="35"/>
      <c r="B473" s="35"/>
      <c r="D473" s="35"/>
      <c r="E473" s="36"/>
      <c r="F473" s="37"/>
      <c r="G473" s="37"/>
      <c r="H473" s="52"/>
    </row>
    <row r="474" spans="1:8" ht="15">
      <c r="A474" s="35"/>
      <c r="B474" s="35"/>
      <c r="D474" s="35"/>
      <c r="E474" s="36"/>
      <c r="F474" s="37"/>
      <c r="G474" s="37"/>
      <c r="H474" s="52"/>
    </row>
    <row r="475" spans="1:8" ht="15">
      <c r="A475" s="35"/>
      <c r="B475" s="35"/>
      <c r="D475" s="35"/>
      <c r="E475" s="36"/>
      <c r="F475" s="37"/>
      <c r="G475" s="37"/>
      <c r="H475" s="52"/>
    </row>
    <row r="476" spans="1:8" ht="15">
      <c r="A476" s="35"/>
      <c r="B476" s="35"/>
      <c r="D476" s="35"/>
      <c r="E476" s="36"/>
      <c r="F476" s="37"/>
      <c r="G476" s="37"/>
      <c r="H476" s="52"/>
    </row>
    <row r="477" spans="1:8" ht="15">
      <c r="A477" s="35"/>
      <c r="B477" s="35"/>
      <c r="D477" s="35"/>
      <c r="E477" s="36"/>
      <c r="F477" s="37"/>
      <c r="G477" s="37"/>
      <c r="H477" s="52"/>
    </row>
    <row r="478" spans="1:8" ht="15">
      <c r="A478" s="35"/>
      <c r="B478" s="35"/>
      <c r="D478" s="35"/>
      <c r="E478" s="36"/>
      <c r="F478" s="37"/>
      <c r="G478" s="37"/>
      <c r="H478" s="52"/>
    </row>
    <row r="479" spans="1:8" ht="15">
      <c r="A479" s="35"/>
      <c r="B479" s="35"/>
      <c r="D479" s="35"/>
      <c r="E479" s="36"/>
      <c r="F479" s="37"/>
      <c r="G479" s="37"/>
      <c r="H479" s="52"/>
    </row>
    <row r="480" spans="1:8" ht="15">
      <c r="A480" s="35"/>
      <c r="B480" s="35"/>
      <c r="D480" s="35"/>
      <c r="E480" s="36"/>
      <c r="F480" s="37"/>
      <c r="G480" s="37"/>
      <c r="H480" s="52"/>
    </row>
    <row r="481" spans="1:8" ht="15">
      <c r="A481" s="35"/>
      <c r="B481" s="35"/>
      <c r="D481" s="35"/>
      <c r="E481" s="36"/>
      <c r="F481" s="37"/>
      <c r="G481" s="37"/>
      <c r="H481" s="52"/>
    </row>
    <row r="482" spans="1:8" ht="15">
      <c r="A482" s="35"/>
      <c r="B482" s="35"/>
      <c r="D482" s="35"/>
      <c r="E482" s="36"/>
      <c r="F482" s="37"/>
      <c r="G482" s="37"/>
      <c r="H482" s="52"/>
    </row>
    <row r="483" spans="1:8" ht="15">
      <c r="A483" s="35"/>
      <c r="B483" s="35"/>
      <c r="D483" s="35"/>
      <c r="E483" s="36"/>
      <c r="F483" s="37"/>
      <c r="G483" s="37"/>
      <c r="H483" s="52"/>
    </row>
    <row r="484" spans="1:8" ht="15">
      <c r="A484" s="35"/>
      <c r="B484" s="35"/>
      <c r="D484" s="35"/>
      <c r="E484" s="36"/>
      <c r="F484" s="37"/>
      <c r="G484" s="37"/>
      <c r="H484" s="52"/>
    </row>
    <row r="485" spans="1:8" ht="15">
      <c r="A485" s="35"/>
      <c r="B485" s="35"/>
      <c r="D485" s="35"/>
      <c r="E485" s="36"/>
      <c r="F485" s="37"/>
      <c r="G485" s="37"/>
      <c r="H485" s="52"/>
    </row>
    <row r="486" spans="1:8" ht="15">
      <c r="A486" s="35"/>
      <c r="B486" s="35"/>
      <c r="D486" s="35"/>
      <c r="E486" s="36"/>
      <c r="F486" s="37"/>
      <c r="G486" s="37"/>
      <c r="H486" s="52"/>
    </row>
    <row r="487" spans="1:8" ht="15">
      <c r="A487" s="35"/>
      <c r="B487" s="35"/>
      <c r="D487" s="35"/>
      <c r="E487" s="36"/>
      <c r="F487" s="37"/>
      <c r="G487" s="37"/>
      <c r="H487" s="52"/>
    </row>
    <row r="488" spans="1:8" ht="15">
      <c r="A488" s="35"/>
      <c r="B488" s="35"/>
      <c r="D488" s="35"/>
      <c r="E488" s="36"/>
      <c r="F488" s="37"/>
      <c r="G488" s="37"/>
      <c r="H488" s="52"/>
    </row>
    <row r="489" spans="1:8" ht="15">
      <c r="A489" s="35"/>
      <c r="B489" s="35"/>
      <c r="D489" s="35"/>
      <c r="E489" s="36"/>
      <c r="F489" s="37"/>
      <c r="G489" s="37"/>
      <c r="H489" s="52"/>
    </row>
    <row r="490" spans="1:8" ht="15">
      <c r="A490" s="35"/>
      <c r="B490" s="35"/>
      <c r="D490" s="35"/>
      <c r="E490" s="36"/>
      <c r="F490" s="37"/>
      <c r="G490" s="37"/>
      <c r="H490" s="52"/>
    </row>
    <row r="491" spans="1:8" ht="15">
      <c r="A491" s="35"/>
      <c r="B491" s="35"/>
      <c r="D491" s="35"/>
      <c r="E491" s="36"/>
      <c r="F491" s="37"/>
      <c r="G491" s="37"/>
      <c r="H491" s="52"/>
    </row>
    <row r="492" spans="1:8" ht="15">
      <c r="A492" s="35"/>
      <c r="B492" s="35"/>
      <c r="D492" s="35"/>
      <c r="E492" s="36"/>
      <c r="F492" s="37"/>
      <c r="G492" s="37"/>
      <c r="H492" s="52"/>
    </row>
    <row r="493" spans="1:8" ht="15">
      <c r="A493" s="35"/>
      <c r="B493" s="35"/>
      <c r="D493" s="35"/>
      <c r="E493" s="36"/>
      <c r="F493" s="37"/>
      <c r="G493" s="37"/>
      <c r="H493" s="52"/>
    </row>
    <row r="494" spans="1:8" ht="15">
      <c r="A494" s="35"/>
      <c r="B494" s="35"/>
      <c r="D494" s="35"/>
      <c r="E494" s="36"/>
      <c r="F494" s="37"/>
      <c r="G494" s="37"/>
      <c r="H494" s="52"/>
    </row>
    <row r="495" spans="1:8" ht="15">
      <c r="A495" s="35"/>
      <c r="B495" s="35"/>
      <c r="D495" s="35"/>
      <c r="E495" s="36"/>
      <c r="F495" s="37"/>
      <c r="G495" s="37"/>
      <c r="H495" s="52"/>
    </row>
    <row r="496" spans="1:8" ht="15">
      <c r="A496" s="35"/>
      <c r="B496" s="35"/>
      <c r="D496" s="35"/>
      <c r="E496" s="36"/>
      <c r="F496" s="37"/>
      <c r="G496" s="37"/>
      <c r="H496" s="52"/>
    </row>
    <row r="497" spans="1:8" ht="15">
      <c r="A497" s="35"/>
      <c r="B497" s="35"/>
      <c r="D497" s="35"/>
      <c r="E497" s="36"/>
      <c r="F497" s="37"/>
      <c r="G497" s="37"/>
      <c r="H497" s="52"/>
    </row>
    <row r="498" spans="1:8" ht="15">
      <c r="A498" s="35"/>
      <c r="B498" s="35"/>
      <c r="D498" s="35"/>
      <c r="E498" s="36"/>
      <c r="F498" s="37"/>
      <c r="G498" s="37"/>
      <c r="H498" s="52"/>
    </row>
    <row r="499" spans="1:8" ht="15">
      <c r="A499" s="35"/>
      <c r="B499" s="35"/>
      <c r="D499" s="35"/>
      <c r="E499" s="36"/>
      <c r="F499" s="37"/>
      <c r="G499" s="37"/>
      <c r="H499" s="52"/>
    </row>
    <row r="500" spans="1:8" ht="15">
      <c r="A500" s="35"/>
      <c r="B500" s="35"/>
      <c r="D500" s="35"/>
      <c r="E500" s="36"/>
      <c r="F500" s="37"/>
      <c r="G500" s="37"/>
      <c r="H500" s="52"/>
    </row>
    <row r="501" spans="1:8" ht="15">
      <c r="A501" s="35"/>
      <c r="B501" s="35"/>
      <c r="D501" s="35"/>
      <c r="E501" s="36"/>
      <c r="F501" s="37"/>
      <c r="G501" s="37"/>
      <c r="H501" s="52"/>
    </row>
    <row r="502" spans="1:8" ht="15">
      <c r="A502" s="35"/>
      <c r="B502" s="35"/>
      <c r="D502" s="35"/>
      <c r="E502" s="36"/>
      <c r="F502" s="37"/>
      <c r="G502" s="37"/>
      <c r="H502" s="52"/>
    </row>
    <row r="503" spans="1:8" ht="15">
      <c r="A503" s="35"/>
      <c r="B503" s="35"/>
      <c r="D503" s="35"/>
      <c r="E503" s="36"/>
      <c r="F503" s="37"/>
      <c r="G503" s="37"/>
      <c r="H503" s="52"/>
    </row>
    <row r="504" spans="1:8" ht="15">
      <c r="A504" s="35"/>
      <c r="B504" s="35"/>
      <c r="D504" s="35"/>
      <c r="E504" s="36"/>
      <c r="F504" s="37"/>
      <c r="G504" s="37"/>
      <c r="H504" s="52"/>
    </row>
    <row r="505" spans="1:8" ht="15">
      <c r="A505" s="35"/>
      <c r="B505" s="35"/>
      <c r="D505" s="35"/>
      <c r="E505" s="36"/>
      <c r="F505" s="37"/>
      <c r="G505" s="37"/>
      <c r="H505" s="52"/>
    </row>
    <row r="506" spans="1:8" ht="15">
      <c r="A506" s="35"/>
      <c r="B506" s="35"/>
      <c r="D506" s="35"/>
      <c r="E506" s="36"/>
      <c r="F506" s="37"/>
      <c r="G506" s="37"/>
      <c r="H506" s="52"/>
    </row>
    <row r="507" spans="1:8" ht="15">
      <c r="A507" s="35"/>
      <c r="B507" s="35"/>
      <c r="D507" s="35"/>
      <c r="E507" s="36"/>
      <c r="F507" s="37"/>
      <c r="G507" s="37"/>
      <c r="H507" s="52"/>
    </row>
    <row r="508" spans="1:8" ht="15">
      <c r="A508" s="35"/>
      <c r="B508" s="35"/>
      <c r="D508" s="35"/>
      <c r="E508" s="36"/>
      <c r="F508" s="37"/>
      <c r="G508" s="37"/>
      <c r="H508" s="52"/>
    </row>
    <row r="509" spans="1:8" ht="15">
      <c r="A509" s="35"/>
      <c r="B509" s="35"/>
      <c r="D509" s="35"/>
      <c r="E509" s="36"/>
      <c r="F509" s="37"/>
      <c r="G509" s="37"/>
      <c r="H509" s="52"/>
    </row>
    <row r="510" spans="1:8" ht="15">
      <c r="A510" s="35"/>
      <c r="B510" s="35"/>
      <c r="D510" s="35"/>
      <c r="E510" s="36"/>
      <c r="F510" s="37"/>
      <c r="G510" s="37"/>
      <c r="H510" s="52"/>
    </row>
    <row r="511" spans="1:8" ht="15">
      <c r="A511" s="35"/>
      <c r="B511" s="35"/>
      <c r="D511" s="35"/>
      <c r="E511" s="36"/>
      <c r="F511" s="37"/>
      <c r="G511" s="37"/>
      <c r="H511" s="52"/>
    </row>
    <row r="512" spans="1:8" ht="15">
      <c r="A512" s="35"/>
      <c r="B512" s="35"/>
      <c r="D512" s="35"/>
      <c r="E512" s="36"/>
      <c r="F512" s="37"/>
      <c r="G512" s="37"/>
      <c r="H512" s="52"/>
    </row>
    <row r="513" spans="1:8" ht="15">
      <c r="A513" s="35"/>
      <c r="B513" s="35"/>
      <c r="D513" s="35"/>
      <c r="E513" s="36"/>
      <c r="F513" s="37"/>
      <c r="G513" s="37"/>
      <c r="H513" s="52"/>
    </row>
    <row r="514" spans="1:8" ht="15">
      <c r="A514" s="35"/>
      <c r="B514" s="35"/>
      <c r="D514" s="35"/>
      <c r="E514" s="36"/>
      <c r="F514" s="37"/>
      <c r="G514" s="37"/>
      <c r="H514" s="52"/>
    </row>
    <row r="515" spans="1:8" ht="15">
      <c r="A515" s="35"/>
      <c r="B515" s="35"/>
      <c r="D515" s="35"/>
      <c r="E515" s="36"/>
      <c r="F515" s="37"/>
      <c r="G515" s="37"/>
      <c r="H515" s="52"/>
    </row>
    <row r="516" spans="1:8" ht="15">
      <c r="A516" s="35"/>
      <c r="B516" s="35"/>
      <c r="D516" s="35"/>
      <c r="E516" s="36"/>
      <c r="F516" s="37"/>
      <c r="G516" s="37"/>
      <c r="H516" s="52"/>
    </row>
    <row r="517" spans="1:8" ht="15">
      <c r="A517" s="35"/>
      <c r="B517" s="35"/>
      <c r="D517" s="35"/>
      <c r="E517" s="36"/>
      <c r="F517" s="37"/>
      <c r="G517" s="37"/>
      <c r="H517" s="52"/>
    </row>
    <row r="518" spans="1:8" ht="15">
      <c r="A518" s="35"/>
      <c r="B518" s="35"/>
      <c r="D518" s="35"/>
      <c r="E518" s="36"/>
      <c r="F518" s="37"/>
      <c r="G518" s="37"/>
      <c r="H518" s="52"/>
    </row>
    <row r="519" spans="1:8" ht="15">
      <c r="A519" s="35"/>
      <c r="B519" s="35"/>
      <c r="D519" s="35"/>
      <c r="E519" s="36"/>
      <c r="F519" s="37"/>
      <c r="G519" s="37"/>
      <c r="H519" s="52"/>
    </row>
    <row r="520" spans="1:8" ht="15">
      <c r="A520" s="35"/>
      <c r="B520" s="35"/>
      <c r="D520" s="35"/>
      <c r="E520" s="36"/>
      <c r="F520" s="37"/>
      <c r="G520" s="37"/>
      <c r="H520" s="52"/>
    </row>
    <row r="521" spans="1:8" ht="15">
      <c r="A521" s="35"/>
      <c r="B521" s="35"/>
      <c r="D521" s="35"/>
      <c r="E521" s="36"/>
      <c r="F521" s="37"/>
      <c r="G521" s="37"/>
      <c r="H521" s="52"/>
    </row>
    <row r="522" spans="1:8" ht="15">
      <c r="A522" s="35"/>
      <c r="B522" s="35"/>
      <c r="D522" s="35"/>
      <c r="E522" s="36"/>
      <c r="F522" s="37"/>
      <c r="G522" s="37"/>
      <c r="H522" s="52"/>
    </row>
    <row r="523" spans="1:8" ht="15">
      <c r="A523" s="35"/>
      <c r="B523" s="35"/>
      <c r="D523" s="35"/>
      <c r="E523" s="36"/>
      <c r="F523" s="37"/>
      <c r="G523" s="37"/>
      <c r="H523" s="52"/>
    </row>
    <row r="524" spans="1:8" ht="15">
      <c r="A524" s="35"/>
      <c r="B524" s="35"/>
      <c r="D524" s="35"/>
      <c r="E524" s="36"/>
      <c r="F524" s="37"/>
      <c r="G524" s="37"/>
      <c r="H524" s="52"/>
    </row>
    <row r="525" spans="1:8" ht="15">
      <c r="A525" s="35"/>
      <c r="B525" s="35"/>
      <c r="D525" s="35"/>
      <c r="E525" s="36"/>
      <c r="F525" s="37"/>
      <c r="G525" s="37"/>
      <c r="H525" s="52"/>
    </row>
    <row r="526" spans="1:8" ht="15">
      <c r="A526" s="35"/>
      <c r="B526" s="35"/>
      <c r="D526" s="35"/>
      <c r="E526" s="36"/>
      <c r="F526" s="37"/>
      <c r="G526" s="37"/>
      <c r="H526" s="52"/>
    </row>
    <row r="527" spans="1:8" ht="15">
      <c r="A527" s="35"/>
      <c r="B527" s="35"/>
      <c r="D527" s="35"/>
      <c r="E527" s="36"/>
      <c r="F527" s="37"/>
      <c r="G527" s="37"/>
      <c r="H527" s="52"/>
    </row>
    <row r="528" spans="1:8" ht="15">
      <c r="A528" s="35"/>
      <c r="B528" s="35"/>
      <c r="D528" s="35"/>
      <c r="E528" s="36"/>
      <c r="F528" s="37"/>
      <c r="G528" s="37"/>
      <c r="H528" s="52"/>
    </row>
    <row r="529" spans="1:8" ht="15">
      <c r="A529" s="35"/>
      <c r="B529" s="35"/>
      <c r="D529" s="35"/>
      <c r="E529" s="36"/>
      <c r="F529" s="37"/>
      <c r="G529" s="37"/>
      <c r="H529" s="52"/>
    </row>
    <row r="530" spans="1:8" ht="15">
      <c r="A530" s="35"/>
      <c r="B530" s="35"/>
      <c r="D530" s="35"/>
      <c r="E530" s="36"/>
      <c r="F530" s="37"/>
      <c r="G530" s="37"/>
      <c r="H530" s="52"/>
    </row>
    <row r="531" spans="1:8" ht="15">
      <c r="A531" s="35"/>
      <c r="B531" s="35"/>
      <c r="D531" s="35"/>
      <c r="E531" s="36"/>
      <c r="F531" s="37"/>
      <c r="G531" s="37"/>
      <c r="H531" s="52"/>
    </row>
    <row r="532" spans="1:8" ht="15">
      <c r="A532" s="35"/>
      <c r="B532" s="35"/>
      <c r="D532" s="35"/>
      <c r="E532" s="36"/>
      <c r="F532" s="37"/>
      <c r="G532" s="37"/>
      <c r="H532" s="52"/>
    </row>
    <row r="533" spans="1:8" ht="15">
      <c r="A533" s="35"/>
      <c r="B533" s="35"/>
      <c r="D533" s="35"/>
      <c r="E533" s="36"/>
      <c r="F533" s="37"/>
      <c r="G533" s="37"/>
      <c r="H533" s="52"/>
    </row>
    <row r="534" spans="1:8" ht="15">
      <c r="A534" s="35"/>
      <c r="B534" s="35"/>
      <c r="D534" s="35"/>
      <c r="E534" s="36"/>
      <c r="F534" s="37"/>
      <c r="G534" s="37"/>
      <c r="H534" s="52"/>
    </row>
    <row r="535" spans="1:8" ht="15">
      <c r="A535" s="35"/>
      <c r="B535" s="35"/>
      <c r="D535" s="35"/>
      <c r="E535" s="36"/>
      <c r="F535" s="37"/>
      <c r="G535" s="37"/>
      <c r="H535" s="52"/>
    </row>
    <row r="536" spans="1:8" ht="15">
      <c r="A536" s="35"/>
      <c r="B536" s="35"/>
      <c r="D536" s="35"/>
      <c r="E536" s="36"/>
      <c r="F536" s="37"/>
      <c r="G536" s="37"/>
      <c r="H536" s="52"/>
    </row>
    <row r="537" spans="1:8" ht="15">
      <c r="A537" s="35"/>
      <c r="B537" s="35"/>
      <c r="D537" s="35"/>
      <c r="E537" s="36"/>
      <c r="F537" s="37"/>
      <c r="G537" s="37"/>
      <c r="H537" s="52"/>
    </row>
    <row r="538" spans="1:8" ht="15">
      <c r="A538" s="35"/>
      <c r="B538" s="35"/>
      <c r="D538" s="35"/>
      <c r="E538" s="36"/>
      <c r="F538" s="37"/>
      <c r="G538" s="37"/>
      <c r="H538" s="52"/>
    </row>
    <row r="539" spans="1:8" ht="15">
      <c r="A539" s="35"/>
      <c r="B539" s="35"/>
      <c r="D539" s="35"/>
      <c r="E539" s="36"/>
      <c r="F539" s="37"/>
      <c r="G539" s="37"/>
      <c r="H539" s="52"/>
    </row>
    <row r="540" spans="1:8" ht="15">
      <c r="A540" s="35"/>
      <c r="B540" s="35"/>
      <c r="D540" s="35"/>
      <c r="E540" s="36"/>
      <c r="F540" s="37"/>
      <c r="G540" s="37"/>
      <c r="H540" s="52"/>
    </row>
    <row r="541" spans="1:8" ht="15">
      <c r="A541" s="35"/>
      <c r="B541" s="35"/>
      <c r="D541" s="35"/>
      <c r="E541" s="36"/>
      <c r="F541" s="37"/>
      <c r="G541" s="37"/>
      <c r="H541" s="52"/>
    </row>
    <row r="542" spans="1:8" ht="15">
      <c r="A542" s="35"/>
      <c r="B542" s="35"/>
      <c r="D542" s="35"/>
      <c r="E542" s="36"/>
      <c r="F542" s="37"/>
      <c r="G542" s="37"/>
      <c r="H542" s="52"/>
    </row>
    <row r="543" spans="1:8" ht="15">
      <c r="A543" s="35"/>
      <c r="B543" s="35"/>
      <c r="D543" s="35"/>
      <c r="E543" s="36"/>
      <c r="F543" s="37"/>
      <c r="G543" s="37"/>
      <c r="H543" s="52"/>
    </row>
    <row r="544" spans="1:8" ht="15">
      <c r="A544" s="35"/>
      <c r="B544" s="35"/>
      <c r="D544" s="35"/>
      <c r="E544" s="36"/>
      <c r="F544" s="37"/>
      <c r="G544" s="37"/>
      <c r="H544" s="52"/>
    </row>
    <row r="545" spans="1:8" ht="15">
      <c r="A545" s="35"/>
      <c r="B545" s="35"/>
      <c r="D545" s="35"/>
      <c r="E545" s="36"/>
      <c r="F545" s="37"/>
      <c r="G545" s="37"/>
      <c r="H545" s="52"/>
    </row>
    <row r="546" spans="1:8" ht="15">
      <c r="A546" s="35"/>
      <c r="B546" s="35"/>
      <c r="D546" s="35"/>
      <c r="E546" s="36"/>
      <c r="F546" s="37"/>
      <c r="G546" s="37"/>
      <c r="H546" s="52"/>
    </row>
    <row r="547" spans="1:8" ht="15">
      <c r="A547" s="35"/>
      <c r="B547" s="35"/>
      <c r="D547" s="35"/>
      <c r="E547" s="36"/>
      <c r="F547" s="37"/>
      <c r="G547" s="37"/>
      <c r="H547" s="52"/>
    </row>
    <row r="548" spans="1:8" ht="15">
      <c r="A548" s="35"/>
      <c r="B548" s="35"/>
      <c r="D548" s="35"/>
      <c r="E548" s="36"/>
      <c r="F548" s="37"/>
      <c r="G548" s="37"/>
      <c r="H548" s="52"/>
    </row>
    <row r="549" spans="1:8" ht="15">
      <c r="A549" s="35"/>
      <c r="B549" s="35"/>
      <c r="D549" s="35"/>
      <c r="E549" s="36"/>
      <c r="F549" s="37"/>
      <c r="G549" s="37"/>
      <c r="H549" s="52"/>
    </row>
    <row r="550" spans="1:8" ht="15">
      <c r="A550" s="35"/>
      <c r="B550" s="35"/>
      <c r="D550" s="35"/>
      <c r="E550" s="36"/>
      <c r="F550" s="37"/>
      <c r="G550" s="37"/>
      <c r="H550" s="52"/>
    </row>
    <row r="551" spans="1:8" ht="15">
      <c r="A551" s="35"/>
      <c r="B551" s="35"/>
      <c r="D551" s="35"/>
      <c r="E551" s="36"/>
      <c r="F551" s="37"/>
      <c r="G551" s="37"/>
      <c r="H551" s="52"/>
    </row>
    <row r="552" spans="1:8" ht="15">
      <c r="A552" s="35"/>
      <c r="B552" s="35"/>
      <c r="D552" s="35"/>
      <c r="E552" s="36"/>
      <c r="F552" s="37"/>
      <c r="G552" s="37"/>
      <c r="H552" s="52"/>
    </row>
    <row r="553" spans="1:8" ht="15">
      <c r="A553" s="35"/>
      <c r="B553" s="35"/>
      <c r="D553" s="35"/>
      <c r="E553" s="36"/>
      <c r="F553" s="37"/>
      <c r="G553" s="37"/>
      <c r="H553" s="52"/>
    </row>
    <row r="554" spans="1:8" ht="15">
      <c r="A554" s="35"/>
      <c r="B554" s="35"/>
      <c r="D554" s="35"/>
      <c r="E554" s="36"/>
      <c r="F554" s="37"/>
      <c r="G554" s="37"/>
      <c r="H554" s="52"/>
    </row>
    <row r="555" spans="1:8" ht="15">
      <c r="A555" s="35"/>
      <c r="B555" s="35"/>
      <c r="D555" s="35"/>
      <c r="E555" s="36"/>
      <c r="F555" s="37"/>
      <c r="G555" s="37"/>
      <c r="H555" s="52"/>
    </row>
    <row r="556" spans="1:8" ht="15">
      <c r="A556" s="35"/>
      <c r="B556" s="35"/>
      <c r="D556" s="35"/>
      <c r="E556" s="36"/>
      <c r="F556" s="37"/>
      <c r="G556" s="37"/>
      <c r="H556" s="52"/>
    </row>
    <row r="557" spans="1:8" ht="15">
      <c r="A557" s="35"/>
      <c r="B557" s="35"/>
      <c r="D557" s="35"/>
      <c r="E557" s="36"/>
      <c r="F557" s="37"/>
      <c r="G557" s="37"/>
      <c r="H557" s="52"/>
    </row>
    <row r="558" spans="1:8" ht="15">
      <c r="A558" s="35"/>
      <c r="B558" s="35"/>
      <c r="D558" s="35"/>
      <c r="E558" s="36"/>
      <c r="F558" s="37"/>
      <c r="G558" s="37"/>
      <c r="H558" s="52"/>
    </row>
    <row r="559" spans="1:8" ht="15">
      <c r="A559" s="35"/>
      <c r="B559" s="35"/>
      <c r="D559" s="35"/>
      <c r="E559" s="36"/>
      <c r="F559" s="37"/>
      <c r="G559" s="37"/>
      <c r="H559" s="52"/>
    </row>
    <row r="560" spans="1:8" ht="15">
      <c r="A560" s="35"/>
      <c r="B560" s="35"/>
      <c r="D560" s="35"/>
      <c r="E560" s="36"/>
      <c r="F560" s="37"/>
      <c r="G560" s="37"/>
      <c r="H560" s="52"/>
    </row>
    <row r="561" spans="1:8" ht="15">
      <c r="A561" s="35"/>
      <c r="B561" s="35"/>
      <c r="D561" s="35"/>
      <c r="E561" s="36"/>
      <c r="F561" s="37"/>
      <c r="G561" s="37"/>
      <c r="H561" s="52"/>
    </row>
    <row r="562" spans="1:8" ht="15">
      <c r="A562" s="35"/>
      <c r="B562" s="35"/>
      <c r="D562" s="35"/>
      <c r="E562" s="36"/>
      <c r="F562" s="37"/>
      <c r="G562" s="37"/>
      <c r="H562" s="52"/>
    </row>
    <row r="563" spans="1:8" ht="15">
      <c r="A563" s="35"/>
      <c r="B563" s="35"/>
      <c r="D563" s="35"/>
      <c r="E563" s="36"/>
      <c r="F563" s="37"/>
      <c r="G563" s="37"/>
      <c r="H563" s="52"/>
    </row>
    <row r="564" spans="1:8" ht="15">
      <c r="A564" s="35"/>
      <c r="B564" s="35"/>
      <c r="D564" s="35"/>
      <c r="E564" s="36"/>
      <c r="F564" s="37"/>
      <c r="G564" s="37"/>
      <c r="H564" s="52"/>
    </row>
    <row r="565" spans="1:8" ht="15">
      <c r="A565" s="35"/>
      <c r="B565" s="35"/>
      <c r="D565" s="35"/>
      <c r="E565" s="36"/>
      <c r="F565" s="37"/>
      <c r="G565" s="37"/>
      <c r="H565" s="52"/>
    </row>
    <row r="566" spans="1:8" ht="15">
      <c r="A566" s="35"/>
      <c r="B566" s="35"/>
      <c r="D566" s="35"/>
      <c r="E566" s="36"/>
      <c r="F566" s="37"/>
      <c r="G566" s="37"/>
      <c r="H566" s="52"/>
    </row>
    <row r="567" spans="1:8" ht="15">
      <c r="A567" s="35"/>
      <c r="B567" s="35"/>
      <c r="D567" s="35"/>
      <c r="E567" s="36"/>
      <c r="F567" s="37"/>
      <c r="G567" s="37"/>
      <c r="H567" s="52"/>
    </row>
    <row r="568" spans="1:8" ht="15">
      <c r="A568" s="35"/>
      <c r="B568" s="35"/>
      <c r="D568" s="35"/>
      <c r="E568" s="36"/>
      <c r="F568" s="37"/>
      <c r="G568" s="37"/>
      <c r="H568" s="52"/>
    </row>
    <row r="569" spans="1:8" ht="15">
      <c r="A569" s="35"/>
      <c r="B569" s="35"/>
      <c r="D569" s="35"/>
      <c r="E569" s="36"/>
      <c r="F569" s="37"/>
      <c r="G569" s="37"/>
      <c r="H569" s="52"/>
    </row>
    <row r="570" spans="1:8" ht="15">
      <c r="A570" s="35"/>
      <c r="B570" s="35"/>
      <c r="D570" s="35"/>
      <c r="E570" s="36"/>
      <c r="F570" s="37"/>
      <c r="G570" s="37"/>
      <c r="H570" s="52"/>
    </row>
    <row r="571" spans="1:8" ht="15">
      <c r="A571" s="35"/>
      <c r="B571" s="35"/>
      <c r="D571" s="35"/>
      <c r="E571" s="36"/>
      <c r="F571" s="37"/>
      <c r="G571" s="37"/>
      <c r="H571" s="52"/>
    </row>
    <row r="572" spans="1:8" ht="15">
      <c r="A572" s="35"/>
      <c r="B572" s="35"/>
      <c r="D572" s="35"/>
      <c r="E572" s="36"/>
      <c r="F572" s="37"/>
      <c r="G572" s="37"/>
      <c r="H572" s="52"/>
    </row>
    <row r="573" spans="1:8" ht="15">
      <c r="A573" s="35"/>
      <c r="B573" s="35"/>
      <c r="D573" s="35"/>
      <c r="E573" s="36"/>
      <c r="F573" s="37"/>
      <c r="G573" s="37"/>
      <c r="H573" s="52"/>
    </row>
    <row r="574" spans="1:8" ht="15">
      <c r="A574" s="35"/>
      <c r="B574" s="35"/>
      <c r="D574" s="35"/>
      <c r="E574" s="36"/>
      <c r="F574" s="37"/>
      <c r="G574" s="37"/>
      <c r="H574" s="52"/>
    </row>
    <row r="575" spans="1:8" ht="15">
      <c r="A575" s="35"/>
      <c r="B575" s="35"/>
      <c r="D575" s="35"/>
      <c r="E575" s="36"/>
      <c r="F575" s="37"/>
      <c r="G575" s="37"/>
      <c r="H575" s="52"/>
    </row>
    <row r="576" spans="1:8" ht="15">
      <c r="A576" s="35"/>
      <c r="B576" s="35"/>
      <c r="D576" s="35"/>
      <c r="E576" s="36"/>
      <c r="F576" s="37"/>
      <c r="G576" s="37"/>
      <c r="H576" s="52"/>
    </row>
    <row r="577" spans="1:8" ht="15">
      <c r="A577" s="35"/>
      <c r="B577" s="35"/>
      <c r="D577" s="35"/>
      <c r="E577" s="36"/>
      <c r="F577" s="37"/>
      <c r="G577" s="37"/>
      <c r="H577" s="52"/>
    </row>
    <row r="578" spans="1:8" ht="15">
      <c r="A578" s="35"/>
      <c r="B578" s="35"/>
      <c r="D578" s="35"/>
      <c r="E578" s="36"/>
      <c r="F578" s="37"/>
      <c r="G578" s="37"/>
      <c r="H578" s="52"/>
    </row>
    <row r="579" spans="1:8" ht="15">
      <c r="A579" s="35"/>
      <c r="B579" s="35"/>
      <c r="D579" s="35"/>
      <c r="E579" s="36"/>
      <c r="F579" s="37"/>
      <c r="G579" s="37"/>
      <c r="H579" s="52"/>
    </row>
    <row r="580" spans="1:8" ht="15">
      <c r="A580" s="35"/>
      <c r="B580" s="35"/>
      <c r="D580" s="35"/>
      <c r="E580" s="36"/>
      <c r="F580" s="37"/>
      <c r="G580" s="37"/>
      <c r="H580" s="52"/>
    </row>
    <row r="581" spans="1:8" ht="15">
      <c r="A581" s="35"/>
      <c r="B581" s="35"/>
      <c r="D581" s="35"/>
      <c r="E581" s="36"/>
      <c r="F581" s="37"/>
      <c r="G581" s="37"/>
      <c r="H581" s="52"/>
    </row>
    <row r="582" spans="1:8" ht="15">
      <c r="A582" s="35"/>
      <c r="B582" s="35"/>
      <c r="D582" s="35"/>
      <c r="E582" s="36"/>
      <c r="F582" s="37"/>
      <c r="G582" s="37"/>
      <c r="H582" s="52"/>
    </row>
    <row r="583" spans="1:8" ht="15">
      <c r="A583" s="35"/>
      <c r="B583" s="35"/>
      <c r="D583" s="35"/>
      <c r="E583" s="36"/>
      <c r="F583" s="37"/>
      <c r="G583" s="37"/>
      <c r="H583" s="52"/>
    </row>
    <row r="584" spans="1:8" ht="15">
      <c r="A584" s="35"/>
      <c r="B584" s="35"/>
      <c r="D584" s="35"/>
      <c r="E584" s="36"/>
      <c r="F584" s="37"/>
      <c r="G584" s="37"/>
      <c r="H584" s="52"/>
    </row>
    <row r="585" spans="1:8" ht="15">
      <c r="A585" s="35"/>
      <c r="B585" s="35"/>
      <c r="D585" s="35"/>
      <c r="E585" s="36"/>
      <c r="F585" s="37"/>
      <c r="G585" s="37"/>
      <c r="H585" s="52"/>
    </row>
    <row r="586" spans="1:8" ht="15">
      <c r="A586" s="35"/>
      <c r="B586" s="35"/>
      <c r="D586" s="35"/>
      <c r="E586" s="36"/>
      <c r="F586" s="37"/>
      <c r="G586" s="37"/>
      <c r="H586" s="52"/>
    </row>
    <row r="587" spans="1:8" ht="15">
      <c r="A587" s="35"/>
      <c r="B587" s="35"/>
      <c r="D587" s="35"/>
      <c r="E587" s="36"/>
      <c r="F587" s="37"/>
      <c r="G587" s="37"/>
      <c r="H587" s="52"/>
    </row>
    <row r="588" spans="1:8" ht="15">
      <c r="A588" s="35"/>
      <c r="B588" s="35"/>
      <c r="D588" s="35"/>
      <c r="E588" s="36"/>
      <c r="F588" s="37"/>
      <c r="G588" s="37"/>
      <c r="H588" s="52"/>
    </row>
    <row r="589" spans="1:8" ht="15">
      <c r="A589" s="35"/>
      <c r="B589" s="35"/>
      <c r="D589" s="35"/>
      <c r="E589" s="36"/>
      <c r="F589" s="37"/>
      <c r="G589" s="37"/>
      <c r="H589" s="52"/>
    </row>
    <row r="590" spans="1:8" ht="15">
      <c r="A590" s="35"/>
      <c r="B590" s="35"/>
      <c r="D590" s="35"/>
      <c r="E590" s="36"/>
      <c r="F590" s="37"/>
      <c r="G590" s="37"/>
      <c r="H590" s="52"/>
    </row>
    <row r="591" spans="1:8" ht="15">
      <c r="A591" s="35"/>
      <c r="B591" s="35"/>
      <c r="D591" s="35"/>
      <c r="E591" s="36"/>
      <c r="F591" s="37"/>
      <c r="G591" s="37"/>
      <c r="H591" s="52"/>
    </row>
    <row r="592" spans="1:8" ht="15">
      <c r="A592" s="35"/>
      <c r="B592" s="35"/>
      <c r="D592" s="35"/>
      <c r="E592" s="36"/>
      <c r="F592" s="37"/>
      <c r="G592" s="37"/>
      <c r="H592" s="52"/>
    </row>
    <row r="593" spans="1:8" ht="15">
      <c r="A593" s="35"/>
      <c r="B593" s="35"/>
      <c r="D593" s="35"/>
      <c r="E593" s="36"/>
      <c r="F593" s="37"/>
      <c r="G593" s="37"/>
      <c r="H593" s="52"/>
    </row>
    <row r="594" spans="1:8" ht="15">
      <c r="A594" s="35"/>
      <c r="B594" s="35"/>
      <c r="D594" s="35"/>
      <c r="E594" s="36"/>
      <c r="F594" s="37"/>
      <c r="G594" s="37"/>
      <c r="H594" s="52"/>
    </row>
    <row r="595" spans="1:8" ht="15">
      <c r="A595" s="35"/>
      <c r="B595" s="35"/>
      <c r="D595" s="35"/>
      <c r="E595" s="36"/>
      <c r="F595" s="37"/>
      <c r="G595" s="37"/>
      <c r="H595" s="52"/>
    </row>
    <row r="596" spans="1:8" ht="15">
      <c r="A596" s="35"/>
      <c r="B596" s="35"/>
      <c r="D596" s="35"/>
      <c r="E596" s="36"/>
      <c r="F596" s="37"/>
      <c r="G596" s="37"/>
      <c r="H596" s="52"/>
    </row>
    <row r="597" spans="1:8" ht="15">
      <c r="A597" s="35"/>
      <c r="B597" s="35"/>
      <c r="D597" s="35"/>
      <c r="E597" s="36"/>
      <c r="F597" s="37"/>
      <c r="G597" s="37"/>
      <c r="H597" s="52"/>
    </row>
    <row r="598" spans="1:8" ht="15">
      <c r="A598" s="35"/>
      <c r="B598" s="35"/>
      <c r="D598" s="35"/>
      <c r="E598" s="36"/>
      <c r="F598" s="37"/>
      <c r="G598" s="37"/>
      <c r="H598" s="52"/>
    </row>
    <row r="599" spans="1:8" ht="15">
      <c r="A599" s="35"/>
      <c r="B599" s="35"/>
      <c r="D599" s="35"/>
      <c r="E599" s="36"/>
      <c r="F599" s="37"/>
      <c r="G599" s="37"/>
      <c r="H599" s="52"/>
    </row>
    <row r="600" spans="1:8" ht="15">
      <c r="A600" s="35"/>
      <c r="B600" s="35"/>
      <c r="D600" s="35"/>
      <c r="E600" s="36"/>
      <c r="F600" s="37"/>
      <c r="G600" s="37"/>
      <c r="H600" s="52"/>
    </row>
    <row r="601" spans="1:8" ht="15">
      <c r="A601" s="35"/>
      <c r="B601" s="35"/>
      <c r="D601" s="35"/>
      <c r="E601" s="36"/>
      <c r="F601" s="37"/>
      <c r="G601" s="37"/>
      <c r="H601" s="52"/>
    </row>
    <row r="602" spans="1:8" ht="15">
      <c r="A602" s="35"/>
      <c r="B602" s="35"/>
      <c r="D602" s="35"/>
      <c r="E602" s="36"/>
      <c r="F602" s="37"/>
      <c r="G602" s="37"/>
      <c r="H602" s="52"/>
    </row>
    <row r="603" spans="1:8" ht="15">
      <c r="A603" s="35"/>
      <c r="B603" s="35"/>
      <c r="D603" s="35"/>
      <c r="E603" s="36"/>
      <c r="F603" s="37"/>
      <c r="G603" s="37"/>
      <c r="H603" s="52"/>
    </row>
    <row r="604" spans="1:8" ht="15">
      <c r="A604" s="35"/>
      <c r="B604" s="35"/>
      <c r="D604" s="35"/>
      <c r="E604" s="36"/>
      <c r="F604" s="37"/>
      <c r="G604" s="37"/>
      <c r="H604" s="52"/>
    </row>
    <row r="605" spans="1:8" ht="15">
      <c r="A605" s="35"/>
      <c r="B605" s="35"/>
      <c r="D605" s="35"/>
      <c r="E605" s="36"/>
      <c r="F605" s="37"/>
      <c r="G605" s="37"/>
      <c r="H605" s="52"/>
    </row>
    <row r="606" spans="1:8" ht="15">
      <c r="A606" s="35"/>
      <c r="B606" s="35"/>
      <c r="D606" s="35"/>
      <c r="E606" s="36"/>
      <c r="F606" s="37"/>
      <c r="G606" s="37"/>
      <c r="H606" s="52"/>
    </row>
    <row r="607" spans="1:8" ht="15">
      <c r="A607" s="35"/>
      <c r="B607" s="35"/>
      <c r="D607" s="35"/>
      <c r="E607" s="36"/>
      <c r="F607" s="37"/>
      <c r="G607" s="37"/>
      <c r="H607" s="52"/>
    </row>
    <row r="608" spans="1:8" ht="15">
      <c r="A608" s="35"/>
      <c r="B608" s="35"/>
      <c r="D608" s="35"/>
      <c r="E608" s="36"/>
      <c r="F608" s="37"/>
      <c r="G608" s="37"/>
      <c r="H608" s="52"/>
    </row>
    <row r="609" spans="1:8" ht="15">
      <c r="A609" s="35"/>
      <c r="B609" s="35"/>
      <c r="D609" s="35"/>
      <c r="E609" s="36"/>
      <c r="F609" s="37"/>
      <c r="G609" s="37"/>
      <c r="H609" s="52"/>
    </row>
    <row r="610" spans="1:8" ht="15">
      <c r="A610" s="35"/>
      <c r="B610" s="35"/>
      <c r="D610" s="35"/>
      <c r="E610" s="36"/>
      <c r="F610" s="37"/>
      <c r="G610" s="37"/>
      <c r="H610" s="52"/>
    </row>
    <row r="611" spans="1:8" ht="15">
      <c r="A611" s="35"/>
      <c r="B611" s="35"/>
      <c r="D611" s="35"/>
      <c r="E611" s="36"/>
      <c r="F611" s="37"/>
      <c r="G611" s="37"/>
      <c r="H611" s="52"/>
    </row>
    <row r="612" spans="1:8" ht="15">
      <c r="A612" s="35"/>
      <c r="B612" s="35"/>
      <c r="D612" s="35"/>
      <c r="E612" s="36"/>
      <c r="F612" s="37"/>
      <c r="G612" s="37"/>
      <c r="H612" s="52"/>
    </row>
    <row r="613" spans="1:8" ht="15">
      <c r="A613" s="35"/>
      <c r="B613" s="35"/>
      <c r="D613" s="35"/>
      <c r="E613" s="36"/>
      <c r="F613" s="37"/>
      <c r="G613" s="37"/>
      <c r="H613" s="52"/>
    </row>
    <row r="614" spans="1:8" ht="15">
      <c r="A614" s="35"/>
      <c r="B614" s="35"/>
      <c r="D614" s="35"/>
      <c r="E614" s="36"/>
      <c r="F614" s="37"/>
      <c r="G614" s="37"/>
      <c r="H614" s="52"/>
    </row>
    <row r="615" spans="1:8" ht="15">
      <c r="A615" s="35"/>
      <c r="B615" s="35"/>
      <c r="D615" s="35"/>
      <c r="E615" s="36"/>
      <c r="F615" s="37"/>
      <c r="G615" s="37"/>
      <c r="H615" s="52"/>
    </row>
    <row r="616" spans="1:8" ht="15">
      <c r="A616" s="35"/>
      <c r="B616" s="35"/>
      <c r="D616" s="35"/>
      <c r="E616" s="36"/>
      <c r="F616" s="37"/>
      <c r="G616" s="37"/>
      <c r="H616" s="52"/>
    </row>
    <row r="617" spans="1:8" ht="15">
      <c r="A617" s="35"/>
      <c r="B617" s="35"/>
      <c r="D617" s="35"/>
      <c r="E617" s="36"/>
      <c r="F617" s="37"/>
      <c r="G617" s="37"/>
      <c r="H617" s="52"/>
    </row>
    <row r="618" spans="1:8" ht="15">
      <c r="A618" s="35"/>
      <c r="B618" s="35"/>
      <c r="D618" s="35"/>
      <c r="E618" s="36"/>
      <c r="F618" s="37"/>
      <c r="G618" s="37"/>
      <c r="H618" s="52"/>
    </row>
    <row r="619" spans="1:8" ht="15">
      <c r="A619" s="35"/>
      <c r="B619" s="35"/>
      <c r="D619" s="35"/>
      <c r="E619" s="36"/>
      <c r="F619" s="37"/>
      <c r="G619" s="37"/>
      <c r="H619" s="52"/>
    </row>
    <row r="620" spans="1:8" ht="15">
      <c r="A620" s="35"/>
      <c r="B620" s="35"/>
      <c r="D620" s="35"/>
      <c r="E620" s="36"/>
      <c r="F620" s="37"/>
      <c r="G620" s="37"/>
      <c r="H620" s="52"/>
    </row>
    <row r="621" spans="1:8" ht="15">
      <c r="A621" s="35"/>
      <c r="B621" s="35"/>
      <c r="D621" s="35"/>
      <c r="E621" s="36"/>
      <c r="F621" s="37"/>
      <c r="G621" s="37"/>
      <c r="H621" s="52"/>
    </row>
    <row r="622" spans="1:8" ht="15">
      <c r="A622" s="35"/>
      <c r="B622" s="35"/>
      <c r="D622" s="35"/>
      <c r="E622" s="36"/>
      <c r="F622" s="37"/>
      <c r="G622" s="37"/>
      <c r="H622" s="52"/>
    </row>
    <row r="623" spans="1:8" ht="15">
      <c r="A623" s="35"/>
      <c r="B623" s="35"/>
      <c r="D623" s="35"/>
      <c r="E623" s="36"/>
      <c r="F623" s="37"/>
      <c r="G623" s="37"/>
      <c r="H623" s="52"/>
    </row>
    <row r="624" spans="1:8" ht="15">
      <c r="A624" s="35"/>
      <c r="B624" s="35"/>
      <c r="D624" s="35"/>
      <c r="E624" s="36"/>
      <c r="F624" s="37"/>
      <c r="G624" s="37"/>
      <c r="H624" s="52"/>
    </row>
    <row r="625" spans="1:8" ht="15">
      <c r="A625" s="35"/>
      <c r="B625" s="35"/>
      <c r="D625" s="35"/>
      <c r="E625" s="36"/>
      <c r="F625" s="37"/>
      <c r="G625" s="37"/>
      <c r="H625" s="52"/>
    </row>
    <row r="626" spans="1:8" ht="15">
      <c r="A626" s="35"/>
      <c r="B626" s="35"/>
      <c r="D626" s="35"/>
      <c r="E626" s="36"/>
      <c r="F626" s="37"/>
      <c r="G626" s="37"/>
      <c r="H626" s="52"/>
    </row>
    <row r="627" spans="1:8" ht="15">
      <c r="A627" s="35"/>
      <c r="B627" s="35"/>
      <c r="D627" s="35"/>
      <c r="E627" s="36"/>
      <c r="F627" s="37"/>
      <c r="G627" s="37"/>
      <c r="H627" s="52"/>
    </row>
    <row r="628" spans="1:8" ht="15">
      <c r="A628" s="35"/>
      <c r="B628" s="35"/>
      <c r="D628" s="35"/>
      <c r="E628" s="36"/>
      <c r="F628" s="37"/>
      <c r="G628" s="37"/>
      <c r="H628" s="52"/>
    </row>
    <row r="629" spans="1:8" ht="15">
      <c r="A629" s="35"/>
      <c r="B629" s="35"/>
      <c r="D629" s="35"/>
      <c r="E629" s="36"/>
      <c r="F629" s="37"/>
      <c r="G629" s="37"/>
      <c r="H629" s="52"/>
    </row>
    <row r="630" spans="1:8" ht="15">
      <c r="A630" s="35"/>
      <c r="B630" s="35"/>
      <c r="D630" s="35"/>
      <c r="E630" s="36"/>
      <c r="F630" s="37"/>
      <c r="G630" s="37"/>
      <c r="H630" s="52"/>
    </row>
    <row r="631" spans="1:8" ht="15">
      <c r="A631" s="35"/>
      <c r="B631" s="35"/>
      <c r="D631" s="35"/>
      <c r="E631" s="36"/>
      <c r="F631" s="37"/>
      <c r="G631" s="37"/>
      <c r="H631" s="52"/>
    </row>
    <row r="632" spans="1:8" ht="15">
      <c r="A632" s="35"/>
      <c r="B632" s="35"/>
      <c r="D632" s="35"/>
      <c r="E632" s="36"/>
      <c r="F632" s="37"/>
      <c r="G632" s="37"/>
      <c r="H632" s="52"/>
    </row>
    <row r="633" spans="1:8" ht="15">
      <c r="A633" s="35"/>
      <c r="B633" s="35"/>
      <c r="D633" s="35"/>
      <c r="E633" s="36"/>
      <c r="F633" s="37"/>
      <c r="G633" s="37"/>
      <c r="H633" s="52"/>
    </row>
    <row r="634" spans="1:8" ht="15">
      <c r="A634" s="35"/>
      <c r="B634" s="35"/>
      <c r="D634" s="35"/>
      <c r="E634" s="36"/>
      <c r="F634" s="37"/>
      <c r="G634" s="37"/>
      <c r="H634" s="52"/>
    </row>
    <row r="635" spans="1:8" ht="15">
      <c r="A635" s="35"/>
      <c r="B635" s="35"/>
      <c r="D635" s="35"/>
      <c r="E635" s="36"/>
      <c r="F635" s="37"/>
      <c r="G635" s="37"/>
      <c r="H635" s="52"/>
    </row>
    <row r="636" spans="1:8" ht="15">
      <c r="A636" s="35"/>
      <c r="B636" s="35"/>
      <c r="D636" s="35"/>
      <c r="E636" s="36"/>
      <c r="F636" s="37"/>
      <c r="G636" s="37"/>
      <c r="H636" s="52"/>
    </row>
    <row r="637" spans="1:8" ht="15">
      <c r="A637" s="35"/>
      <c r="B637" s="35"/>
      <c r="D637" s="35"/>
      <c r="E637" s="36"/>
      <c r="F637" s="37"/>
      <c r="G637" s="37"/>
      <c r="H637" s="52"/>
    </row>
    <row r="638" spans="1:8" ht="15">
      <c r="A638" s="35"/>
      <c r="B638" s="35"/>
      <c r="D638" s="35"/>
      <c r="E638" s="36"/>
      <c r="F638" s="37"/>
      <c r="G638" s="37"/>
      <c r="H638" s="52"/>
    </row>
    <row r="639" spans="1:8" ht="15">
      <c r="A639" s="35"/>
      <c r="B639" s="35"/>
      <c r="D639" s="35"/>
      <c r="E639" s="36"/>
      <c r="F639" s="37"/>
      <c r="G639" s="37"/>
      <c r="H639" s="52"/>
    </row>
    <row r="640" spans="1:8" ht="15">
      <c r="A640" s="35"/>
      <c r="B640" s="35"/>
      <c r="D640" s="35"/>
      <c r="E640" s="36"/>
      <c r="F640" s="37"/>
      <c r="G640" s="37"/>
      <c r="H640" s="52"/>
    </row>
    <row r="641" spans="1:8" ht="15">
      <c r="A641" s="35"/>
      <c r="B641" s="35"/>
      <c r="D641" s="35"/>
      <c r="E641" s="36"/>
      <c r="F641" s="37"/>
      <c r="G641" s="37"/>
      <c r="H641" s="52"/>
    </row>
    <row r="642" spans="1:8" ht="15">
      <c r="A642" s="35"/>
      <c r="B642" s="35"/>
      <c r="D642" s="35"/>
      <c r="E642" s="36"/>
      <c r="F642" s="37"/>
      <c r="G642" s="37"/>
      <c r="H642" s="52"/>
    </row>
    <row r="643" spans="1:8" ht="15">
      <c r="A643" s="35"/>
      <c r="B643" s="35"/>
      <c r="D643" s="35"/>
      <c r="E643" s="36"/>
      <c r="F643" s="37"/>
      <c r="G643" s="37"/>
      <c r="H643" s="52"/>
    </row>
    <row r="644" spans="1:8" ht="15">
      <c r="A644" s="35"/>
      <c r="B644" s="35"/>
      <c r="D644" s="35"/>
      <c r="E644" s="36"/>
      <c r="F644" s="37"/>
      <c r="G644" s="37"/>
      <c r="H644" s="52"/>
    </row>
    <row r="645" spans="1:8" ht="15">
      <c r="A645" s="35"/>
      <c r="B645" s="35"/>
      <c r="D645" s="35"/>
      <c r="E645" s="36"/>
      <c r="F645" s="37"/>
      <c r="G645" s="37"/>
      <c r="H645" s="52"/>
    </row>
    <row r="646" spans="1:8" ht="15">
      <c r="A646" s="35"/>
      <c r="B646" s="35"/>
      <c r="D646" s="35"/>
      <c r="E646" s="36"/>
      <c r="F646" s="37"/>
      <c r="G646" s="37"/>
      <c r="H646" s="52"/>
    </row>
    <row r="647" spans="1:8" ht="15">
      <c r="A647" s="35"/>
      <c r="B647" s="35"/>
      <c r="D647" s="35"/>
      <c r="E647" s="36"/>
      <c r="F647" s="37"/>
      <c r="G647" s="37"/>
      <c r="H647" s="52"/>
    </row>
    <row r="648" spans="1:8" ht="15">
      <c r="A648" s="35"/>
      <c r="B648" s="35"/>
      <c r="D648" s="35"/>
      <c r="E648" s="36"/>
      <c r="F648" s="37"/>
      <c r="G648" s="37"/>
      <c r="H648" s="52"/>
    </row>
    <row r="649" spans="1:8" ht="15">
      <c r="A649" s="35"/>
      <c r="B649" s="35"/>
      <c r="D649" s="35"/>
      <c r="E649" s="36"/>
      <c r="F649" s="37"/>
      <c r="G649" s="37"/>
      <c r="H649" s="52"/>
    </row>
    <row r="650" spans="1:8" ht="15">
      <c r="A650" s="35"/>
      <c r="B650" s="35"/>
      <c r="D650" s="35"/>
      <c r="E650" s="36"/>
      <c r="F650" s="37"/>
      <c r="G650" s="37"/>
      <c r="H650" s="52"/>
    </row>
    <row r="651" spans="1:8" ht="15">
      <c r="A651" s="35"/>
      <c r="B651" s="35"/>
      <c r="D651" s="35"/>
      <c r="E651" s="36"/>
      <c r="F651" s="37"/>
      <c r="G651" s="37"/>
      <c r="H651" s="52"/>
    </row>
    <row r="652" spans="1:8" ht="15">
      <c r="A652" s="35"/>
      <c r="B652" s="35"/>
      <c r="D652" s="35"/>
      <c r="E652" s="36"/>
      <c r="F652" s="37"/>
      <c r="G652" s="37"/>
      <c r="H652" s="52"/>
    </row>
    <row r="653" spans="1:8" ht="15">
      <c r="A653" s="35"/>
      <c r="B653" s="35"/>
      <c r="D653" s="35"/>
      <c r="E653" s="36"/>
      <c r="F653" s="37"/>
      <c r="G653" s="37"/>
      <c r="H653" s="52"/>
    </row>
    <row r="654" spans="1:8" ht="15">
      <c r="A654" s="35"/>
      <c r="B654" s="35"/>
      <c r="D654" s="35"/>
      <c r="E654" s="36"/>
      <c r="F654" s="37"/>
      <c r="G654" s="37"/>
      <c r="H654" s="52"/>
    </row>
    <row r="655" spans="1:8" ht="15">
      <c r="A655" s="35"/>
      <c r="B655" s="35"/>
      <c r="D655" s="35"/>
      <c r="E655" s="36"/>
      <c r="F655" s="37"/>
      <c r="G655" s="37"/>
      <c r="H655" s="52"/>
    </row>
    <row r="656" spans="1:8" ht="15">
      <c r="A656" s="35"/>
      <c r="B656" s="35"/>
      <c r="D656" s="35"/>
      <c r="E656" s="36"/>
      <c r="F656" s="37"/>
      <c r="G656" s="37"/>
      <c r="H656" s="52"/>
    </row>
    <row r="657" spans="1:8" ht="15">
      <c r="A657" s="35"/>
      <c r="B657" s="35"/>
      <c r="D657" s="35"/>
      <c r="E657" s="36"/>
      <c r="F657" s="37"/>
      <c r="G657" s="37"/>
      <c r="H657" s="52"/>
    </row>
    <row r="658" spans="1:8" ht="15">
      <c r="A658" s="35"/>
      <c r="B658" s="35"/>
      <c r="D658" s="35"/>
      <c r="E658" s="36"/>
      <c r="F658" s="37"/>
      <c r="G658" s="37"/>
      <c r="H658" s="52"/>
    </row>
    <row r="659" spans="1:8" ht="15">
      <c r="A659" s="35"/>
      <c r="B659" s="35"/>
      <c r="D659" s="35"/>
      <c r="E659" s="36"/>
      <c r="F659" s="37"/>
      <c r="G659" s="37"/>
      <c r="H659" s="52"/>
    </row>
    <row r="660" spans="1:8" ht="15">
      <c r="A660" s="35"/>
      <c r="B660" s="35"/>
      <c r="D660" s="35"/>
      <c r="E660" s="36"/>
      <c r="F660" s="37"/>
      <c r="G660" s="37"/>
      <c r="H660" s="52"/>
    </row>
    <row r="661" spans="1:8" ht="15">
      <c r="A661" s="35"/>
      <c r="B661" s="35"/>
      <c r="D661" s="35"/>
      <c r="E661" s="36"/>
      <c r="F661" s="37"/>
      <c r="G661" s="37"/>
      <c r="H661" s="52"/>
    </row>
    <row r="662" spans="1:8" ht="15">
      <c r="A662" s="35"/>
      <c r="B662" s="35"/>
      <c r="D662" s="35"/>
      <c r="E662" s="36"/>
      <c r="F662" s="37"/>
      <c r="G662" s="37"/>
      <c r="H662" s="52"/>
    </row>
    <row r="663" spans="1:8" ht="15">
      <c r="A663" s="35"/>
      <c r="B663" s="35"/>
      <c r="D663" s="35"/>
      <c r="E663" s="36"/>
      <c r="F663" s="37"/>
      <c r="G663" s="37"/>
      <c r="H663" s="52"/>
    </row>
    <row r="664" spans="1:8" ht="15">
      <c r="A664" s="35"/>
      <c r="B664" s="35"/>
      <c r="D664" s="35"/>
      <c r="E664" s="36"/>
      <c r="F664" s="37"/>
      <c r="G664" s="37"/>
      <c r="H664" s="52"/>
    </row>
    <row r="665" spans="1:8" ht="15">
      <c r="A665" s="35"/>
      <c r="B665" s="35"/>
      <c r="D665" s="35"/>
      <c r="E665" s="36"/>
      <c r="F665" s="37"/>
      <c r="G665" s="37"/>
      <c r="H665" s="52"/>
    </row>
    <row r="666" spans="1:8" ht="15">
      <c r="A666" s="35"/>
      <c r="B666" s="35"/>
      <c r="D666" s="35"/>
      <c r="E666" s="36"/>
      <c r="F666" s="37"/>
      <c r="G666" s="37"/>
      <c r="H666" s="52"/>
    </row>
    <row r="667" spans="1:8" ht="15">
      <c r="A667" s="35"/>
      <c r="B667" s="35"/>
      <c r="D667" s="35"/>
      <c r="E667" s="36"/>
      <c r="F667" s="37"/>
      <c r="G667" s="37"/>
      <c r="H667" s="52"/>
    </row>
    <row r="668" spans="1:8" ht="15">
      <c r="A668" s="35"/>
      <c r="B668" s="35"/>
      <c r="D668" s="35"/>
      <c r="E668" s="36"/>
      <c r="F668" s="37"/>
      <c r="G668" s="37"/>
      <c r="H668" s="52"/>
    </row>
    <row r="669" spans="1:8" ht="15">
      <c r="A669" s="35"/>
      <c r="B669" s="35"/>
      <c r="D669" s="35"/>
      <c r="E669" s="36"/>
      <c r="F669" s="37"/>
      <c r="G669" s="37"/>
      <c r="H669" s="52"/>
    </row>
    <row r="670" spans="1:8" ht="15">
      <c r="A670" s="35"/>
      <c r="B670" s="35"/>
      <c r="D670" s="35"/>
      <c r="E670" s="36"/>
      <c r="F670" s="37"/>
      <c r="G670" s="37"/>
      <c r="H670" s="52"/>
    </row>
    <row r="671" spans="1:8" ht="15">
      <c r="A671" s="35"/>
      <c r="B671" s="35"/>
      <c r="D671" s="35"/>
      <c r="E671" s="36"/>
      <c r="F671" s="37"/>
      <c r="G671" s="37"/>
      <c r="H671" s="52"/>
    </row>
    <row r="672" spans="1:8" ht="15">
      <c r="A672" s="35"/>
      <c r="B672" s="35"/>
      <c r="D672" s="35"/>
      <c r="E672" s="36"/>
      <c r="F672" s="37"/>
      <c r="G672" s="37"/>
      <c r="H672" s="52"/>
    </row>
    <row r="673" spans="1:8" ht="15">
      <c r="A673" s="35"/>
      <c r="B673" s="35"/>
      <c r="D673" s="35"/>
      <c r="E673" s="36"/>
      <c r="F673" s="37"/>
      <c r="G673" s="37"/>
      <c r="H673" s="52"/>
    </row>
    <row r="674" spans="1:8" ht="15">
      <c r="A674" s="35"/>
      <c r="B674" s="35"/>
      <c r="D674" s="35"/>
      <c r="E674" s="36"/>
      <c r="F674" s="37"/>
      <c r="G674" s="37"/>
      <c r="H674" s="52"/>
    </row>
    <row r="675" spans="1:8" ht="15">
      <c r="A675" s="35"/>
      <c r="B675" s="35"/>
      <c r="D675" s="35"/>
      <c r="E675" s="36"/>
      <c r="F675" s="37"/>
      <c r="G675" s="37"/>
      <c r="H675" s="52"/>
    </row>
    <row r="676" spans="1:8" ht="15">
      <c r="A676" s="35"/>
      <c r="B676" s="35"/>
      <c r="D676" s="35"/>
      <c r="E676" s="36"/>
      <c r="F676" s="37"/>
      <c r="G676" s="37"/>
      <c r="H676" s="52"/>
    </row>
    <row r="677" spans="1:8" ht="15">
      <c r="A677" s="35"/>
      <c r="B677" s="35"/>
      <c r="D677" s="35"/>
      <c r="E677" s="36"/>
      <c r="F677" s="37"/>
      <c r="G677" s="37"/>
      <c r="H677" s="52"/>
    </row>
    <row r="678" spans="1:8" ht="15">
      <c r="A678" s="35"/>
      <c r="B678" s="35"/>
      <c r="D678" s="35"/>
      <c r="E678" s="36"/>
      <c r="F678" s="37"/>
      <c r="G678" s="37"/>
      <c r="H678" s="52"/>
    </row>
    <row r="679" spans="1:8" ht="15">
      <c r="A679" s="35"/>
      <c r="B679" s="35"/>
      <c r="D679" s="35"/>
      <c r="E679" s="36"/>
      <c r="F679" s="37"/>
      <c r="G679" s="37"/>
      <c r="H679" s="52"/>
    </row>
    <row r="680" spans="1:8" ht="15">
      <c r="A680" s="35"/>
      <c r="B680" s="35"/>
      <c r="D680" s="35"/>
      <c r="E680" s="36"/>
      <c r="F680" s="37"/>
      <c r="G680" s="37"/>
      <c r="H680" s="52"/>
    </row>
    <row r="681" spans="1:8" ht="15">
      <c r="A681" s="35"/>
      <c r="B681" s="35"/>
      <c r="D681" s="35"/>
      <c r="E681" s="36"/>
      <c r="F681" s="37"/>
      <c r="G681" s="37"/>
      <c r="H681" s="52"/>
    </row>
    <row r="682" spans="1:8" ht="15">
      <c r="A682" s="35"/>
      <c r="B682" s="35"/>
      <c r="D682" s="35"/>
      <c r="E682" s="36"/>
      <c r="F682" s="37"/>
      <c r="G682" s="37"/>
      <c r="H682" s="52"/>
    </row>
    <row r="683" spans="1:8" ht="15">
      <c r="A683" s="35"/>
      <c r="B683" s="35"/>
      <c r="D683" s="35"/>
      <c r="E683" s="36"/>
      <c r="F683" s="37"/>
      <c r="G683" s="37"/>
      <c r="H683" s="52"/>
    </row>
    <row r="684" spans="1:8" ht="15">
      <c r="A684" s="35"/>
      <c r="B684" s="35"/>
      <c r="D684" s="35"/>
      <c r="E684" s="36"/>
      <c r="F684" s="37"/>
      <c r="G684" s="37"/>
      <c r="H684" s="52"/>
    </row>
    <row r="685" spans="1:8" ht="15">
      <c r="A685" s="35"/>
      <c r="B685" s="35"/>
      <c r="D685" s="35"/>
      <c r="E685" s="36"/>
      <c r="F685" s="37"/>
      <c r="G685" s="37"/>
      <c r="H685" s="52"/>
    </row>
    <row r="686" spans="1:8" ht="15">
      <c r="A686" s="35"/>
      <c r="B686" s="35"/>
      <c r="D686" s="35"/>
      <c r="E686" s="36"/>
      <c r="F686" s="37"/>
      <c r="G686" s="37"/>
      <c r="H686" s="52"/>
    </row>
    <row r="687" spans="1:8" ht="15">
      <c r="A687" s="35"/>
      <c r="B687" s="35"/>
      <c r="D687" s="35"/>
      <c r="E687" s="36"/>
      <c r="F687" s="37"/>
      <c r="G687" s="37"/>
      <c r="H687" s="52"/>
    </row>
    <row r="688" spans="1:8" ht="15">
      <c r="A688" s="35"/>
      <c r="B688" s="35"/>
      <c r="D688" s="35"/>
      <c r="E688" s="36"/>
      <c r="F688" s="37"/>
      <c r="G688" s="37"/>
      <c r="H688" s="52"/>
    </row>
    <row r="689" spans="1:8" ht="15">
      <c r="A689" s="35"/>
      <c r="B689" s="35"/>
      <c r="D689" s="35"/>
      <c r="E689" s="36"/>
      <c r="F689" s="37"/>
      <c r="G689" s="37"/>
      <c r="H689" s="52"/>
    </row>
    <row r="690" spans="1:8" ht="15">
      <c r="A690" s="35"/>
      <c r="B690" s="35"/>
      <c r="D690" s="35"/>
      <c r="E690" s="36"/>
      <c r="F690" s="37"/>
      <c r="G690" s="37"/>
      <c r="H690" s="52"/>
    </row>
    <row r="691" spans="1:8" ht="15">
      <c r="A691" s="35"/>
      <c r="B691" s="35"/>
      <c r="D691" s="35"/>
      <c r="E691" s="36"/>
      <c r="F691" s="37"/>
      <c r="G691" s="37"/>
      <c r="H691" s="52"/>
    </row>
    <row r="692" spans="1:8" ht="15">
      <c r="A692" s="35"/>
      <c r="B692" s="35"/>
      <c r="D692" s="35"/>
      <c r="E692" s="36"/>
      <c r="F692" s="37"/>
      <c r="G692" s="37"/>
      <c r="H692" s="52"/>
    </row>
  </sheetData>
  <sheetProtection/>
  <mergeCells count="69">
    <mergeCell ref="E69:H69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J9:J10"/>
    <mergeCell ref="K9:K10"/>
    <mergeCell ref="H9:H10"/>
    <mergeCell ref="F9:F10"/>
    <mergeCell ref="G9:G10"/>
    <mergeCell ref="I9:I10"/>
    <mergeCell ref="A60:A68"/>
    <mergeCell ref="D68:E68"/>
    <mergeCell ref="D63:E63"/>
    <mergeCell ref="D65:E65"/>
    <mergeCell ref="D61:E61"/>
    <mergeCell ref="D67:E67"/>
    <mergeCell ref="D64:E64"/>
    <mergeCell ref="D60:E60"/>
    <mergeCell ref="D54:E54"/>
    <mergeCell ref="D53:E53"/>
    <mergeCell ref="D50:E50"/>
    <mergeCell ref="D48:E48"/>
    <mergeCell ref="D51:E51"/>
    <mergeCell ref="D52:E52"/>
    <mergeCell ref="D40:E40"/>
    <mergeCell ref="D46:E46"/>
    <mergeCell ref="D47:E47"/>
    <mergeCell ref="D45:E45"/>
    <mergeCell ref="D42:E42"/>
    <mergeCell ref="D36:E36"/>
    <mergeCell ref="D43:E43"/>
    <mergeCell ref="D44:E44"/>
    <mergeCell ref="A76:B76"/>
    <mergeCell ref="C76:I76"/>
    <mergeCell ref="A13:A17"/>
    <mergeCell ref="D13:E13"/>
    <mergeCell ref="D16:E16"/>
    <mergeCell ref="D17:E17"/>
    <mergeCell ref="D38:E38"/>
    <mergeCell ref="D34:E34"/>
    <mergeCell ref="D41:E41"/>
    <mergeCell ref="D55:E55"/>
    <mergeCell ref="E73:F73"/>
    <mergeCell ref="D66:E66"/>
    <mergeCell ref="G73:I73"/>
    <mergeCell ref="D39:E39"/>
    <mergeCell ref="D12:E12"/>
    <mergeCell ref="D33:E33"/>
    <mergeCell ref="D37:E37"/>
    <mergeCell ref="D32:E32"/>
    <mergeCell ref="D49:E49"/>
    <mergeCell ref="D35:E35"/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256"/>
  <sheetViews>
    <sheetView tabSelected="1" zoomScalePageLayoutView="0" workbookViewId="0" topLeftCell="A1">
      <pane xSplit="6" ySplit="11" topLeftCell="G13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Q184" sqref="Q184"/>
    </sheetView>
  </sheetViews>
  <sheetFormatPr defaultColWidth="9.140625" defaultRowHeight="12.75" outlineLevelCol="1"/>
  <cols>
    <col min="1" max="1" width="3.28125" style="175" customWidth="1"/>
    <col min="2" max="3" width="3.140625" style="175" customWidth="1"/>
    <col min="4" max="4" width="4.57421875" style="175" customWidth="1"/>
    <col min="5" max="5" width="26.28125" style="176" customWidth="1"/>
    <col min="6" max="6" width="5.00390625" style="39" customWidth="1"/>
    <col min="7" max="7" width="6.140625" style="40" customWidth="1"/>
    <col min="8" max="8" width="8.00390625" style="38" customWidth="1"/>
    <col min="9" max="9" width="5.8515625" style="40" customWidth="1"/>
    <col min="10" max="10" width="8.28125" style="245" customWidth="1"/>
    <col min="11" max="12" width="6.8515625" style="292" customWidth="1"/>
    <col min="13" max="13" width="6.7109375" style="292" customWidth="1"/>
    <col min="14" max="14" width="7.7109375" style="292" customWidth="1"/>
    <col min="15" max="15" width="6.7109375" style="245" customWidth="1" outlineLevel="1"/>
    <col min="16" max="16" width="6.57421875" style="211" customWidth="1"/>
    <col min="17" max="17" width="7.421875" style="283" customWidth="1"/>
    <col min="18" max="19" width="9.140625" style="38" customWidth="1"/>
    <col min="20" max="20" width="10.140625" style="38" bestFit="1" customWidth="1"/>
    <col min="21" max="16384" width="9.140625" style="38" customWidth="1"/>
  </cols>
  <sheetData>
    <row r="1" spans="1:114" s="34" customFormat="1" ht="15">
      <c r="A1" s="56" t="s">
        <v>347</v>
      </c>
      <c r="B1" s="57"/>
      <c r="C1" s="58"/>
      <c r="D1" s="57"/>
      <c r="E1" s="59"/>
      <c r="F1" s="60"/>
      <c r="G1" s="61"/>
      <c r="H1" s="60"/>
      <c r="I1" s="61"/>
      <c r="J1" s="244"/>
      <c r="K1" s="291"/>
      <c r="L1" s="291"/>
      <c r="M1" s="291" t="s">
        <v>109</v>
      </c>
      <c r="N1" s="291"/>
      <c r="O1" s="244"/>
      <c r="P1" s="210"/>
      <c r="Q1" s="287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</row>
    <row r="2" spans="1:114" s="34" customFormat="1" ht="15">
      <c r="A2" s="56" t="s">
        <v>395</v>
      </c>
      <c r="B2" s="57"/>
      <c r="C2" s="58"/>
      <c r="D2" s="57"/>
      <c r="E2" s="59"/>
      <c r="F2" s="60"/>
      <c r="G2" s="61"/>
      <c r="H2" s="60"/>
      <c r="I2" s="61"/>
      <c r="J2" s="244"/>
      <c r="K2" s="291"/>
      <c r="L2" s="291"/>
      <c r="M2" s="291"/>
      <c r="N2" s="291"/>
      <c r="O2" s="244"/>
      <c r="P2" s="210"/>
      <c r="Q2" s="287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</row>
    <row r="3" spans="1:114" s="34" customFormat="1" ht="15">
      <c r="A3" s="56" t="s">
        <v>401</v>
      </c>
      <c r="B3" s="57"/>
      <c r="C3" s="58"/>
      <c r="D3" s="57"/>
      <c r="E3" s="59"/>
      <c r="F3" s="60"/>
      <c r="G3" s="61"/>
      <c r="H3" s="60"/>
      <c r="I3" s="61"/>
      <c r="J3" s="244"/>
      <c r="K3" s="291"/>
      <c r="L3" s="291"/>
      <c r="M3" s="291"/>
      <c r="N3" s="291"/>
      <c r="O3" s="244"/>
      <c r="P3" s="210"/>
      <c r="Q3" s="287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</row>
    <row r="4" spans="1:114" s="34" customFormat="1" ht="15">
      <c r="A4" s="56" t="s">
        <v>397</v>
      </c>
      <c r="B4" s="57"/>
      <c r="C4" s="58"/>
      <c r="D4" s="57"/>
      <c r="E4" s="59"/>
      <c r="F4" s="60"/>
      <c r="G4" s="61"/>
      <c r="H4" s="60"/>
      <c r="I4" s="61"/>
      <c r="J4" s="244"/>
      <c r="K4" s="291"/>
      <c r="L4" s="291"/>
      <c r="M4" s="291"/>
      <c r="N4" s="291"/>
      <c r="O4" s="244"/>
      <c r="P4" s="210"/>
      <c r="Q4" s="287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</row>
    <row r="5" spans="1:111" s="34" customFormat="1" ht="15">
      <c r="A5" s="63"/>
      <c r="B5" s="63"/>
      <c r="C5" s="63"/>
      <c r="D5" s="63"/>
      <c r="E5" s="64"/>
      <c r="F5" s="65"/>
      <c r="G5" s="62"/>
      <c r="H5" s="65"/>
      <c r="I5" s="62"/>
      <c r="J5" s="244"/>
      <c r="K5" s="291"/>
      <c r="L5" s="291"/>
      <c r="M5" s="291"/>
      <c r="N5" s="291"/>
      <c r="P5" s="210"/>
      <c r="Q5" s="287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</row>
    <row r="6" spans="1:16" ht="33" customHeight="1">
      <c r="A6" s="361" t="s">
        <v>195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</row>
    <row r="7" ht="15">
      <c r="P7" s="237" t="s">
        <v>47</v>
      </c>
    </row>
    <row r="8" spans="1:17" ht="41.25" customHeight="1">
      <c r="A8" s="329"/>
      <c r="B8" s="330"/>
      <c r="C8" s="331"/>
      <c r="D8" s="329" t="s">
        <v>48</v>
      </c>
      <c r="E8" s="331"/>
      <c r="F8" s="340" t="s">
        <v>59</v>
      </c>
      <c r="G8" s="340" t="s">
        <v>392</v>
      </c>
      <c r="H8" s="311" t="s">
        <v>393</v>
      </c>
      <c r="I8" s="311"/>
      <c r="J8" s="311"/>
      <c r="K8" s="367" t="s">
        <v>394</v>
      </c>
      <c r="L8" s="368"/>
      <c r="M8" s="368"/>
      <c r="N8" s="368"/>
      <c r="O8" s="369"/>
      <c r="P8" s="238" t="s">
        <v>6</v>
      </c>
      <c r="Q8" s="288" t="s">
        <v>6</v>
      </c>
    </row>
    <row r="9" spans="1:17" ht="30" customHeight="1">
      <c r="A9" s="332"/>
      <c r="B9" s="333"/>
      <c r="C9" s="334"/>
      <c r="D9" s="332"/>
      <c r="E9" s="334"/>
      <c r="F9" s="341"/>
      <c r="G9" s="341"/>
      <c r="H9" s="338" t="s">
        <v>60</v>
      </c>
      <c r="I9" s="339"/>
      <c r="J9" s="325" t="s">
        <v>409</v>
      </c>
      <c r="K9" s="367" t="s">
        <v>381</v>
      </c>
      <c r="L9" s="368"/>
      <c r="M9" s="368"/>
      <c r="N9" s="369"/>
      <c r="O9" s="325" t="s">
        <v>388</v>
      </c>
      <c r="P9" s="327" t="s">
        <v>383</v>
      </c>
      <c r="Q9" s="325" t="s">
        <v>382</v>
      </c>
    </row>
    <row r="10" spans="1:17" ht="40.5" customHeight="1">
      <c r="A10" s="335"/>
      <c r="B10" s="336"/>
      <c r="C10" s="337"/>
      <c r="D10" s="335"/>
      <c r="E10" s="337"/>
      <c r="F10" s="342"/>
      <c r="G10" s="342"/>
      <c r="H10" s="41" t="s">
        <v>352</v>
      </c>
      <c r="I10" s="41" t="s">
        <v>328</v>
      </c>
      <c r="J10" s="326"/>
      <c r="K10" s="275" t="s">
        <v>385</v>
      </c>
      <c r="L10" s="275" t="s">
        <v>384</v>
      </c>
      <c r="M10" s="275" t="s">
        <v>386</v>
      </c>
      <c r="N10" s="275" t="s">
        <v>410</v>
      </c>
      <c r="O10" s="326"/>
      <c r="P10" s="328"/>
      <c r="Q10" s="326"/>
    </row>
    <row r="11" spans="1:17" s="286" customFormat="1" ht="13.5" customHeight="1">
      <c r="A11" s="284">
        <v>0</v>
      </c>
      <c r="B11" s="354">
        <v>1</v>
      </c>
      <c r="C11" s="354"/>
      <c r="D11" s="355">
        <v>2</v>
      </c>
      <c r="E11" s="355"/>
      <c r="F11" s="246">
        <v>3</v>
      </c>
      <c r="G11" s="246" t="s">
        <v>375</v>
      </c>
      <c r="H11" s="246">
        <v>4</v>
      </c>
      <c r="I11" s="246" t="s">
        <v>329</v>
      </c>
      <c r="J11" s="246">
        <v>5</v>
      </c>
      <c r="K11" s="246" t="s">
        <v>377</v>
      </c>
      <c r="L11" s="246" t="s">
        <v>378</v>
      </c>
      <c r="M11" s="246" t="s">
        <v>379</v>
      </c>
      <c r="N11" s="246" t="s">
        <v>380</v>
      </c>
      <c r="O11" s="246">
        <v>6</v>
      </c>
      <c r="P11" s="285" t="s">
        <v>366</v>
      </c>
      <c r="Q11" s="246">
        <v>8</v>
      </c>
    </row>
    <row r="12" spans="1:20" s="43" customFormat="1" ht="16.5" customHeight="1">
      <c r="A12" s="31" t="s">
        <v>26</v>
      </c>
      <c r="B12" s="31"/>
      <c r="C12" s="31"/>
      <c r="D12" s="348" t="s">
        <v>271</v>
      </c>
      <c r="E12" s="348"/>
      <c r="F12" s="42">
        <v>1</v>
      </c>
      <c r="G12" s="50">
        <v>4264</v>
      </c>
      <c r="H12" s="50">
        <f>H13+H33+H39</f>
        <v>4769</v>
      </c>
      <c r="I12" s="50">
        <f>I13+I33+I39</f>
        <v>0</v>
      </c>
      <c r="J12" s="247">
        <f>H12</f>
        <v>4769</v>
      </c>
      <c r="K12" s="247">
        <f>K13+K33+K39</f>
        <v>994</v>
      </c>
      <c r="L12" s="247">
        <f>L13+L33+L39</f>
        <v>2090</v>
      </c>
      <c r="M12" s="247">
        <f>M13+M33+M39</f>
        <v>3436</v>
      </c>
      <c r="N12" s="247">
        <f>N13+N33+N39</f>
        <v>4462</v>
      </c>
      <c r="O12" s="247">
        <f>O13+O33+O39</f>
        <v>4462</v>
      </c>
      <c r="P12" s="239">
        <f>O12/J12</f>
        <v>0.9356259173830992</v>
      </c>
      <c r="Q12" s="289">
        <f>J12/G12</f>
        <v>1.1184333958724202</v>
      </c>
      <c r="R12" s="127"/>
      <c r="S12" s="127"/>
      <c r="T12" s="127"/>
    </row>
    <row r="13" spans="1:20" s="43" customFormat="1" ht="42" customHeight="1">
      <c r="A13" s="350"/>
      <c r="B13" s="189">
        <v>1</v>
      </c>
      <c r="C13" s="31"/>
      <c r="D13" s="348" t="s">
        <v>338</v>
      </c>
      <c r="E13" s="348"/>
      <c r="F13" s="42">
        <v>2</v>
      </c>
      <c r="G13" s="50">
        <v>4141</v>
      </c>
      <c r="H13" s="50">
        <f>H14+H19+H20+H23+H24+H25</f>
        <v>4499</v>
      </c>
      <c r="I13" s="50">
        <f>I14+I19+I20+I23+I24+I25</f>
        <v>0</v>
      </c>
      <c r="J13" s="247">
        <f aca="true" t="shared" si="0" ref="J13:J76">H13</f>
        <v>4499</v>
      </c>
      <c r="K13" s="247">
        <f>K14+K19+K20+K23+K24+K25</f>
        <v>992</v>
      </c>
      <c r="L13" s="247">
        <f>L14+L19+L20+L23+L24+L25</f>
        <v>2085</v>
      </c>
      <c r="M13" s="247">
        <f>M14+M19+M20+M23+M24+M25</f>
        <v>3428</v>
      </c>
      <c r="N13" s="247">
        <f>N14+N19+N20+N23+N24+N25</f>
        <v>4450</v>
      </c>
      <c r="O13" s="247">
        <f>O14+O19+O20+O23+O24+O25</f>
        <v>4450</v>
      </c>
      <c r="P13" s="239">
        <f>O13/J13</f>
        <v>0.9891086908201823</v>
      </c>
      <c r="Q13" s="289">
        <f>J13/G13</f>
        <v>1.0864525476937938</v>
      </c>
      <c r="S13" s="127"/>
      <c r="T13" s="127"/>
    </row>
    <row r="14" spans="1:20" ht="15" customHeight="1">
      <c r="A14" s="350"/>
      <c r="B14" s="350"/>
      <c r="C14" s="31" t="s">
        <v>27</v>
      </c>
      <c r="D14" s="348" t="s">
        <v>211</v>
      </c>
      <c r="E14" s="348"/>
      <c r="F14" s="44">
        <v>3</v>
      </c>
      <c r="G14" s="45"/>
      <c r="H14" s="45">
        <f>H15+H16+H17+H18</f>
        <v>4444</v>
      </c>
      <c r="I14" s="45">
        <f>I15+I16+I17+I18</f>
        <v>0</v>
      </c>
      <c r="J14" s="247">
        <f t="shared" si="0"/>
        <v>4444</v>
      </c>
      <c r="K14" s="247">
        <f>K15+K16+K17+K18</f>
        <v>987</v>
      </c>
      <c r="L14" s="247">
        <f>L15+L16+L17+L18</f>
        <v>2075</v>
      </c>
      <c r="M14" s="247">
        <f>M15+M16+M17+M18</f>
        <v>3413</v>
      </c>
      <c r="N14" s="247">
        <f>N15+N16+N17+N18</f>
        <v>4430</v>
      </c>
      <c r="O14" s="247">
        <f>O15+O16+O17+O18</f>
        <v>4430</v>
      </c>
      <c r="P14" s="239">
        <f>O14/J14</f>
        <v>0.9968496849684968</v>
      </c>
      <c r="Q14" s="289">
        <v>0</v>
      </c>
      <c r="S14" s="268"/>
      <c r="T14" s="127"/>
    </row>
    <row r="15" spans="1:20" ht="14.25" customHeight="1">
      <c r="A15" s="350"/>
      <c r="B15" s="350"/>
      <c r="C15" s="31"/>
      <c r="D15" s="177" t="s">
        <v>162</v>
      </c>
      <c r="E15" s="177" t="s">
        <v>67</v>
      </c>
      <c r="F15" s="44">
        <v>4</v>
      </c>
      <c r="G15" s="45"/>
      <c r="H15" s="45"/>
      <c r="I15" s="45"/>
      <c r="J15" s="247">
        <f t="shared" si="0"/>
        <v>0</v>
      </c>
      <c r="K15" s="290"/>
      <c r="L15" s="290"/>
      <c r="M15" s="290"/>
      <c r="N15" s="290"/>
      <c r="O15" s="247"/>
      <c r="P15" s="239">
        <v>0</v>
      </c>
      <c r="Q15" s="289">
        <v>0</v>
      </c>
      <c r="S15" s="127"/>
      <c r="T15" s="127"/>
    </row>
    <row r="16" spans="1:20" ht="15.75" customHeight="1">
      <c r="A16" s="350"/>
      <c r="B16" s="350"/>
      <c r="C16" s="31"/>
      <c r="D16" s="177" t="s">
        <v>163</v>
      </c>
      <c r="E16" s="177" t="s">
        <v>68</v>
      </c>
      <c r="F16" s="44">
        <v>5</v>
      </c>
      <c r="G16" s="45">
        <v>4141</v>
      </c>
      <c r="H16" s="45">
        <v>3900</v>
      </c>
      <c r="I16" s="45"/>
      <c r="J16" s="247">
        <f t="shared" si="0"/>
        <v>3900</v>
      </c>
      <c r="K16" s="290">
        <v>850</v>
      </c>
      <c r="L16" s="290">
        <v>1800</v>
      </c>
      <c r="M16" s="290">
        <v>3000</v>
      </c>
      <c r="N16" s="290">
        <v>3880</v>
      </c>
      <c r="O16" s="247">
        <v>3880</v>
      </c>
      <c r="P16" s="239">
        <f>O16/J16</f>
        <v>0.9948717948717949</v>
      </c>
      <c r="Q16" s="289">
        <f>J16/G16</f>
        <v>0.941801497222893</v>
      </c>
      <c r="S16" s="127"/>
      <c r="T16" s="127"/>
    </row>
    <row r="17" spans="1:20" ht="15.75" customHeight="1">
      <c r="A17" s="350"/>
      <c r="B17" s="350"/>
      <c r="C17" s="31"/>
      <c r="D17" s="177" t="s">
        <v>237</v>
      </c>
      <c r="E17" s="177" t="s">
        <v>69</v>
      </c>
      <c r="F17" s="44">
        <v>6</v>
      </c>
      <c r="G17" s="45"/>
      <c r="H17" s="45">
        <v>540</v>
      </c>
      <c r="I17" s="45"/>
      <c r="J17" s="247">
        <f t="shared" si="0"/>
        <v>540</v>
      </c>
      <c r="K17" s="290">
        <v>137</v>
      </c>
      <c r="L17" s="290">
        <v>275</v>
      </c>
      <c r="M17" s="290">
        <v>413</v>
      </c>
      <c r="N17" s="290">
        <v>550</v>
      </c>
      <c r="O17" s="247">
        <v>550</v>
      </c>
      <c r="P17" s="239">
        <f>O17/J17</f>
        <v>1.0185185185185186</v>
      </c>
      <c r="Q17" s="289">
        <v>0</v>
      </c>
      <c r="S17" s="127"/>
      <c r="T17" s="127"/>
    </row>
    <row r="18" spans="1:20" ht="15.75" customHeight="1">
      <c r="A18" s="350"/>
      <c r="B18" s="350"/>
      <c r="C18" s="31"/>
      <c r="D18" s="177" t="s">
        <v>238</v>
      </c>
      <c r="E18" s="177" t="s">
        <v>70</v>
      </c>
      <c r="F18" s="44">
        <v>7</v>
      </c>
      <c r="G18" s="45"/>
      <c r="H18" s="45">
        <v>4</v>
      </c>
      <c r="I18" s="45"/>
      <c r="J18" s="247">
        <f t="shared" si="0"/>
        <v>4</v>
      </c>
      <c r="K18" s="290"/>
      <c r="L18" s="290"/>
      <c r="M18" s="290"/>
      <c r="N18" s="290"/>
      <c r="O18" s="247"/>
      <c r="P18" s="239">
        <f>O18/J18</f>
        <v>0</v>
      </c>
      <c r="Q18" s="289">
        <v>0</v>
      </c>
      <c r="S18" s="127"/>
      <c r="T18" s="127"/>
    </row>
    <row r="19" spans="1:20" ht="15.75" customHeight="1">
      <c r="A19" s="350"/>
      <c r="B19" s="350"/>
      <c r="C19" s="31" t="s">
        <v>28</v>
      </c>
      <c r="D19" s="348" t="s">
        <v>29</v>
      </c>
      <c r="E19" s="348"/>
      <c r="F19" s="44">
        <v>8</v>
      </c>
      <c r="G19" s="45"/>
      <c r="H19" s="45"/>
      <c r="I19" s="45"/>
      <c r="J19" s="247">
        <f t="shared" si="0"/>
        <v>0</v>
      </c>
      <c r="K19" s="290"/>
      <c r="L19" s="290"/>
      <c r="M19" s="290"/>
      <c r="N19" s="290"/>
      <c r="O19" s="247"/>
      <c r="P19" s="239">
        <v>0</v>
      </c>
      <c r="Q19" s="289">
        <v>0</v>
      </c>
      <c r="S19" s="127"/>
      <c r="T19" s="127"/>
    </row>
    <row r="20" spans="1:20" ht="45" customHeight="1">
      <c r="A20" s="350"/>
      <c r="B20" s="350"/>
      <c r="C20" s="31" t="s">
        <v>30</v>
      </c>
      <c r="D20" s="348" t="s">
        <v>265</v>
      </c>
      <c r="E20" s="348"/>
      <c r="F20" s="44">
        <v>9</v>
      </c>
      <c r="G20" s="45"/>
      <c r="H20" s="45">
        <f>SUM(H21:H22)</f>
        <v>0</v>
      </c>
      <c r="I20" s="45">
        <f>I21+I22</f>
        <v>0</v>
      </c>
      <c r="J20" s="247">
        <f t="shared" si="0"/>
        <v>0</v>
      </c>
      <c r="K20" s="290"/>
      <c r="L20" s="290"/>
      <c r="M20" s="290"/>
      <c r="N20" s="290"/>
      <c r="O20" s="247">
        <f>O21+O22</f>
        <v>0</v>
      </c>
      <c r="P20" s="239">
        <v>0</v>
      </c>
      <c r="Q20" s="289">
        <v>0</v>
      </c>
      <c r="S20" s="127"/>
      <c r="T20" s="127"/>
    </row>
    <row r="21" spans="1:20" ht="16.5" customHeight="1">
      <c r="A21" s="350"/>
      <c r="B21" s="350"/>
      <c r="C21" s="350"/>
      <c r="D21" s="178" t="s">
        <v>17</v>
      </c>
      <c r="E21" s="179" t="s">
        <v>252</v>
      </c>
      <c r="F21" s="44">
        <v>10</v>
      </c>
      <c r="G21" s="45">
        <v>0</v>
      </c>
      <c r="H21" s="45"/>
      <c r="I21" s="45"/>
      <c r="J21" s="247">
        <f t="shared" si="0"/>
        <v>0</v>
      </c>
      <c r="K21" s="290"/>
      <c r="L21" s="290"/>
      <c r="M21" s="290"/>
      <c r="N21" s="290"/>
      <c r="O21" s="247"/>
      <c r="P21" s="239">
        <v>0</v>
      </c>
      <c r="Q21" s="289">
        <v>0</v>
      </c>
      <c r="S21" s="127"/>
      <c r="T21" s="127"/>
    </row>
    <row r="22" spans="1:20" ht="14.25" customHeight="1">
      <c r="A22" s="350"/>
      <c r="B22" s="350"/>
      <c r="C22" s="350"/>
      <c r="D22" s="178" t="s">
        <v>18</v>
      </c>
      <c r="E22" s="179" t="s">
        <v>31</v>
      </c>
      <c r="F22" s="44">
        <v>11</v>
      </c>
      <c r="G22" s="45"/>
      <c r="H22" s="45"/>
      <c r="I22" s="45"/>
      <c r="J22" s="247">
        <f t="shared" si="0"/>
        <v>0</v>
      </c>
      <c r="K22" s="290"/>
      <c r="L22" s="290"/>
      <c r="M22" s="290"/>
      <c r="N22" s="290"/>
      <c r="O22" s="247"/>
      <c r="P22" s="239">
        <v>0</v>
      </c>
      <c r="Q22" s="289">
        <v>0</v>
      </c>
      <c r="S22" s="127"/>
      <c r="T22" s="127"/>
    </row>
    <row r="23" spans="1:20" ht="15" customHeight="1">
      <c r="A23" s="350"/>
      <c r="B23" s="350"/>
      <c r="C23" s="31" t="s">
        <v>32</v>
      </c>
      <c r="D23" s="348" t="s">
        <v>253</v>
      </c>
      <c r="E23" s="348"/>
      <c r="F23" s="44">
        <v>12</v>
      </c>
      <c r="G23" s="45"/>
      <c r="H23" s="45"/>
      <c r="I23" s="45"/>
      <c r="J23" s="247">
        <f t="shared" si="0"/>
        <v>0</v>
      </c>
      <c r="K23" s="290"/>
      <c r="L23" s="290"/>
      <c r="M23" s="290"/>
      <c r="N23" s="290"/>
      <c r="O23" s="247"/>
      <c r="P23" s="239">
        <v>0</v>
      </c>
      <c r="Q23" s="289">
        <v>0</v>
      </c>
      <c r="S23" s="127"/>
      <c r="T23" s="127"/>
    </row>
    <row r="24" spans="1:20" ht="15" customHeight="1">
      <c r="A24" s="350"/>
      <c r="B24" s="350"/>
      <c r="C24" s="31" t="s">
        <v>33</v>
      </c>
      <c r="D24" s="348" t="s">
        <v>134</v>
      </c>
      <c r="E24" s="348"/>
      <c r="F24" s="44">
        <v>13</v>
      </c>
      <c r="G24" s="45"/>
      <c r="H24" s="45"/>
      <c r="I24" s="45"/>
      <c r="J24" s="247">
        <f t="shared" si="0"/>
        <v>0</v>
      </c>
      <c r="K24" s="290"/>
      <c r="L24" s="290"/>
      <c r="M24" s="290"/>
      <c r="N24" s="290"/>
      <c r="O24" s="247"/>
      <c r="P24" s="239">
        <v>0</v>
      </c>
      <c r="Q24" s="289">
        <v>0</v>
      </c>
      <c r="S24" s="127"/>
      <c r="T24" s="127"/>
    </row>
    <row r="25" spans="1:20" ht="41.25" customHeight="1">
      <c r="A25" s="350"/>
      <c r="B25" s="31"/>
      <c r="C25" s="31" t="s">
        <v>39</v>
      </c>
      <c r="D25" s="344" t="s">
        <v>284</v>
      </c>
      <c r="E25" s="345"/>
      <c r="F25" s="44">
        <v>14</v>
      </c>
      <c r="G25" s="45"/>
      <c r="H25" s="45">
        <f>H26+H27+H30+H31+H32</f>
        <v>55</v>
      </c>
      <c r="I25" s="45">
        <f>I26+I27+I30+I31+I32</f>
        <v>0</v>
      </c>
      <c r="J25" s="247">
        <f t="shared" si="0"/>
        <v>55</v>
      </c>
      <c r="K25" s="290">
        <v>5</v>
      </c>
      <c r="L25" s="290">
        <v>10</v>
      </c>
      <c r="M25" s="290">
        <v>15</v>
      </c>
      <c r="N25" s="290">
        <v>20</v>
      </c>
      <c r="O25" s="247">
        <f>O26+O27+O30+O31+O32</f>
        <v>20</v>
      </c>
      <c r="P25" s="239">
        <f>O25/J25</f>
        <v>0.36363636363636365</v>
      </c>
      <c r="Q25" s="289">
        <v>0</v>
      </c>
      <c r="S25" s="127"/>
      <c r="T25" s="127"/>
    </row>
    <row r="26" spans="1:20" ht="15" customHeight="1">
      <c r="A26" s="350"/>
      <c r="B26" s="31"/>
      <c r="C26" s="31"/>
      <c r="D26" s="177" t="s">
        <v>137</v>
      </c>
      <c r="E26" s="177" t="s">
        <v>135</v>
      </c>
      <c r="F26" s="44">
        <v>15</v>
      </c>
      <c r="G26" s="45"/>
      <c r="H26" s="45">
        <v>55</v>
      </c>
      <c r="I26" s="45"/>
      <c r="J26" s="247">
        <f t="shared" si="0"/>
        <v>55</v>
      </c>
      <c r="K26" s="290">
        <v>5</v>
      </c>
      <c r="L26" s="290">
        <v>10</v>
      </c>
      <c r="M26" s="290">
        <v>15</v>
      </c>
      <c r="N26" s="290">
        <v>20</v>
      </c>
      <c r="O26" s="247">
        <v>20</v>
      </c>
      <c r="P26" s="239">
        <f>O26/J26</f>
        <v>0.36363636363636365</v>
      </c>
      <c r="Q26" s="289">
        <v>0</v>
      </c>
      <c r="S26" s="127"/>
      <c r="T26" s="127"/>
    </row>
    <row r="27" spans="1:20" ht="25.5" customHeight="1">
      <c r="A27" s="350"/>
      <c r="B27" s="31"/>
      <c r="C27" s="31"/>
      <c r="D27" s="177" t="s">
        <v>212</v>
      </c>
      <c r="E27" s="177" t="s">
        <v>217</v>
      </c>
      <c r="F27" s="44">
        <v>16</v>
      </c>
      <c r="G27" s="45">
        <v>0</v>
      </c>
      <c r="H27" s="45">
        <f>H29+H30</f>
        <v>0</v>
      </c>
      <c r="I27" s="45">
        <f>I29+I30</f>
        <v>0</v>
      </c>
      <c r="J27" s="247">
        <f t="shared" si="0"/>
        <v>0</v>
      </c>
      <c r="K27" s="290">
        <v>0</v>
      </c>
      <c r="L27" s="290">
        <v>0</v>
      </c>
      <c r="M27" s="290">
        <v>0</v>
      </c>
      <c r="N27" s="290">
        <v>0</v>
      </c>
      <c r="O27" s="247">
        <f>O29+O30</f>
        <v>0</v>
      </c>
      <c r="P27" s="239">
        <v>0</v>
      </c>
      <c r="Q27" s="289">
        <v>0</v>
      </c>
      <c r="S27" s="127"/>
      <c r="T27" s="127"/>
    </row>
    <row r="28" spans="1:20" ht="14.25" customHeight="1">
      <c r="A28" s="350"/>
      <c r="B28" s="31"/>
      <c r="C28" s="31"/>
      <c r="D28" s="177"/>
      <c r="E28" s="177" t="s">
        <v>254</v>
      </c>
      <c r="F28" s="44">
        <v>17</v>
      </c>
      <c r="G28" s="45"/>
      <c r="H28" s="45"/>
      <c r="I28" s="45"/>
      <c r="J28" s="247">
        <f t="shared" si="0"/>
        <v>0</v>
      </c>
      <c r="K28" s="290"/>
      <c r="L28" s="290"/>
      <c r="M28" s="290"/>
      <c r="N28" s="290"/>
      <c r="O28" s="247"/>
      <c r="P28" s="239">
        <v>0</v>
      </c>
      <c r="Q28" s="289">
        <v>0</v>
      </c>
      <c r="S28" s="127"/>
      <c r="T28" s="127"/>
    </row>
    <row r="29" spans="1:20" ht="12.75" customHeight="1">
      <c r="A29" s="350"/>
      <c r="B29" s="31"/>
      <c r="C29" s="31"/>
      <c r="D29" s="177"/>
      <c r="E29" s="177" t="s">
        <v>239</v>
      </c>
      <c r="F29" s="44">
        <v>18</v>
      </c>
      <c r="G29" s="45"/>
      <c r="H29" s="45"/>
      <c r="I29" s="45"/>
      <c r="J29" s="247">
        <f t="shared" si="0"/>
        <v>0</v>
      </c>
      <c r="K29" s="290"/>
      <c r="L29" s="290"/>
      <c r="M29" s="290"/>
      <c r="N29" s="290"/>
      <c r="O29" s="247"/>
      <c r="P29" s="239">
        <v>0</v>
      </c>
      <c r="Q29" s="289">
        <v>0</v>
      </c>
      <c r="S29" s="127"/>
      <c r="T29" s="127"/>
    </row>
    <row r="30" spans="1:20" ht="17.25" customHeight="1">
      <c r="A30" s="350"/>
      <c r="B30" s="31"/>
      <c r="C30" s="31"/>
      <c r="D30" s="177" t="s">
        <v>214</v>
      </c>
      <c r="E30" s="177" t="s">
        <v>136</v>
      </c>
      <c r="F30" s="44">
        <v>19</v>
      </c>
      <c r="G30" s="45"/>
      <c r="H30" s="45"/>
      <c r="I30" s="45"/>
      <c r="J30" s="247">
        <f t="shared" si="0"/>
        <v>0</v>
      </c>
      <c r="K30" s="290"/>
      <c r="L30" s="290"/>
      <c r="M30" s="290"/>
      <c r="N30" s="290"/>
      <c r="O30" s="247"/>
      <c r="P30" s="239">
        <v>0</v>
      </c>
      <c r="Q30" s="289">
        <v>0</v>
      </c>
      <c r="S30" s="127"/>
      <c r="T30" s="127"/>
    </row>
    <row r="31" spans="1:20" ht="15" customHeight="1">
      <c r="A31" s="350"/>
      <c r="B31" s="31"/>
      <c r="C31" s="31"/>
      <c r="D31" s="177" t="s">
        <v>215</v>
      </c>
      <c r="E31" s="177" t="s">
        <v>119</v>
      </c>
      <c r="F31" s="44">
        <v>20</v>
      </c>
      <c r="G31" s="45"/>
      <c r="H31" s="45"/>
      <c r="I31" s="45"/>
      <c r="J31" s="247">
        <f t="shared" si="0"/>
        <v>0</v>
      </c>
      <c r="K31" s="290"/>
      <c r="L31" s="290"/>
      <c r="M31" s="290"/>
      <c r="N31" s="290"/>
      <c r="O31" s="247"/>
      <c r="P31" s="239">
        <v>0</v>
      </c>
      <c r="Q31" s="289">
        <v>0</v>
      </c>
      <c r="S31" s="127"/>
      <c r="T31" s="127"/>
    </row>
    <row r="32" spans="1:20" ht="12.75" customHeight="1">
      <c r="A32" s="350"/>
      <c r="B32" s="31"/>
      <c r="C32" s="31"/>
      <c r="D32" s="177" t="s">
        <v>216</v>
      </c>
      <c r="E32" s="177" t="s">
        <v>70</v>
      </c>
      <c r="F32" s="44">
        <v>21</v>
      </c>
      <c r="G32" s="45"/>
      <c r="H32" s="45"/>
      <c r="I32" s="45"/>
      <c r="J32" s="247">
        <f t="shared" si="0"/>
        <v>0</v>
      </c>
      <c r="K32" s="290"/>
      <c r="L32" s="290"/>
      <c r="M32" s="290"/>
      <c r="N32" s="290"/>
      <c r="O32" s="247"/>
      <c r="P32" s="239">
        <v>0</v>
      </c>
      <c r="Q32" s="289">
        <v>0</v>
      </c>
      <c r="S32" s="127"/>
      <c r="T32" s="127"/>
    </row>
    <row r="33" spans="1:20" s="43" customFormat="1" ht="40.5" customHeight="1">
      <c r="A33" s="350"/>
      <c r="B33" s="31">
        <v>2</v>
      </c>
      <c r="C33" s="31"/>
      <c r="D33" s="348" t="s">
        <v>272</v>
      </c>
      <c r="E33" s="348"/>
      <c r="F33" s="42">
        <v>22</v>
      </c>
      <c r="G33" s="50">
        <v>1</v>
      </c>
      <c r="H33" s="50">
        <f>H34+H35+H36+H37+H38</f>
        <v>230</v>
      </c>
      <c r="I33" s="50">
        <f>I34+I35+I36+I37+I38</f>
        <v>0</v>
      </c>
      <c r="J33" s="247">
        <f t="shared" si="0"/>
        <v>230</v>
      </c>
      <c r="K33" s="247"/>
      <c r="L33" s="247"/>
      <c r="M33" s="247"/>
      <c r="N33" s="247">
        <v>1</v>
      </c>
      <c r="O33" s="247">
        <f>O34+O35+O36+O37+O38</f>
        <v>1</v>
      </c>
      <c r="P33" s="239">
        <f>O33/J33</f>
        <v>0.004347826086956522</v>
      </c>
      <c r="Q33" s="239">
        <v>0</v>
      </c>
      <c r="S33" s="127"/>
      <c r="T33" s="127"/>
    </row>
    <row r="34" spans="1:20" ht="16.5" customHeight="1">
      <c r="A34" s="350"/>
      <c r="B34" s="350"/>
      <c r="C34" s="31" t="s">
        <v>27</v>
      </c>
      <c r="D34" s="343" t="s">
        <v>34</v>
      </c>
      <c r="E34" s="343"/>
      <c r="F34" s="44">
        <v>23</v>
      </c>
      <c r="G34" s="45"/>
      <c r="H34" s="45">
        <v>229</v>
      </c>
      <c r="I34" s="45"/>
      <c r="J34" s="247">
        <f t="shared" si="0"/>
        <v>229</v>
      </c>
      <c r="K34" s="290"/>
      <c r="L34" s="290"/>
      <c r="M34" s="290"/>
      <c r="N34" s="290"/>
      <c r="O34" s="247"/>
      <c r="P34" s="239">
        <f>O34/J34</f>
        <v>0</v>
      </c>
      <c r="Q34" s="239">
        <v>0</v>
      </c>
      <c r="S34" s="127"/>
      <c r="T34" s="127"/>
    </row>
    <row r="35" spans="1:20" ht="17.25" customHeight="1">
      <c r="A35" s="350"/>
      <c r="B35" s="350"/>
      <c r="C35" s="31" t="s">
        <v>28</v>
      </c>
      <c r="D35" s="343" t="s">
        <v>71</v>
      </c>
      <c r="E35" s="343"/>
      <c r="F35" s="44">
        <v>24</v>
      </c>
      <c r="G35" s="45"/>
      <c r="H35" s="45"/>
      <c r="I35" s="45"/>
      <c r="J35" s="247">
        <f t="shared" si="0"/>
        <v>0</v>
      </c>
      <c r="K35" s="290"/>
      <c r="L35" s="290"/>
      <c r="M35" s="290"/>
      <c r="N35" s="290"/>
      <c r="O35" s="247"/>
      <c r="P35" s="239">
        <v>0</v>
      </c>
      <c r="Q35" s="239">
        <v>0</v>
      </c>
      <c r="S35" s="127"/>
      <c r="T35" s="127"/>
    </row>
    <row r="36" spans="1:20" ht="15.75" customHeight="1">
      <c r="A36" s="350"/>
      <c r="B36" s="350"/>
      <c r="C36" s="31" t="s">
        <v>30</v>
      </c>
      <c r="D36" s="343" t="s">
        <v>72</v>
      </c>
      <c r="E36" s="343"/>
      <c r="F36" s="44">
        <v>25</v>
      </c>
      <c r="G36" s="45"/>
      <c r="H36" s="45"/>
      <c r="I36" s="45"/>
      <c r="J36" s="247">
        <f t="shared" si="0"/>
        <v>0</v>
      </c>
      <c r="K36" s="290"/>
      <c r="L36" s="290"/>
      <c r="M36" s="290"/>
      <c r="N36" s="290"/>
      <c r="O36" s="247"/>
      <c r="P36" s="239">
        <v>0</v>
      </c>
      <c r="Q36" s="239">
        <v>0</v>
      </c>
      <c r="S36" s="127"/>
      <c r="T36" s="127"/>
    </row>
    <row r="37" spans="1:20" ht="16.5" customHeight="1">
      <c r="A37" s="350"/>
      <c r="B37" s="350"/>
      <c r="C37" s="31" t="s">
        <v>32</v>
      </c>
      <c r="D37" s="343" t="s">
        <v>35</v>
      </c>
      <c r="E37" s="343"/>
      <c r="F37" s="44">
        <v>26</v>
      </c>
      <c r="G37" s="45">
        <v>1</v>
      </c>
      <c r="H37" s="45">
        <v>1</v>
      </c>
      <c r="I37" s="45"/>
      <c r="J37" s="247">
        <f t="shared" si="0"/>
        <v>1</v>
      </c>
      <c r="K37" s="290"/>
      <c r="L37" s="290"/>
      <c r="M37" s="290"/>
      <c r="N37" s="290">
        <v>1</v>
      </c>
      <c r="O37" s="247">
        <v>1</v>
      </c>
      <c r="P37" s="239">
        <f>O37/J37</f>
        <v>1</v>
      </c>
      <c r="Q37" s="289">
        <f>J37/G37</f>
        <v>1</v>
      </c>
      <c r="S37" s="127"/>
      <c r="T37" s="127"/>
    </row>
    <row r="38" spans="1:20" ht="15" customHeight="1">
      <c r="A38" s="350"/>
      <c r="B38" s="350"/>
      <c r="C38" s="31" t="s">
        <v>33</v>
      </c>
      <c r="D38" s="343" t="s">
        <v>36</v>
      </c>
      <c r="E38" s="343"/>
      <c r="F38" s="44">
        <v>27</v>
      </c>
      <c r="G38" s="45"/>
      <c r="H38" s="45"/>
      <c r="I38" s="45"/>
      <c r="J38" s="247">
        <f t="shared" si="0"/>
        <v>0</v>
      </c>
      <c r="K38" s="290"/>
      <c r="L38" s="290"/>
      <c r="M38" s="290"/>
      <c r="N38" s="290"/>
      <c r="O38" s="247"/>
      <c r="P38" s="239">
        <v>0</v>
      </c>
      <c r="Q38" s="289">
        <v>0</v>
      </c>
      <c r="S38" s="127"/>
      <c r="T38" s="127"/>
    </row>
    <row r="39" spans="1:20" s="43" customFormat="1" ht="15" customHeight="1">
      <c r="A39" s="350"/>
      <c r="B39" s="31">
        <v>3</v>
      </c>
      <c r="C39" s="31"/>
      <c r="D39" s="346" t="s">
        <v>7</v>
      </c>
      <c r="E39" s="347"/>
      <c r="F39" s="42">
        <v>28</v>
      </c>
      <c r="G39" s="50">
        <v>122</v>
      </c>
      <c r="H39" s="50">
        <v>40</v>
      </c>
      <c r="I39" s="50"/>
      <c r="J39" s="247">
        <f t="shared" si="0"/>
        <v>40</v>
      </c>
      <c r="K39" s="290">
        <v>2</v>
      </c>
      <c r="L39" s="290">
        <v>5</v>
      </c>
      <c r="M39" s="290">
        <v>8</v>
      </c>
      <c r="N39" s="290">
        <v>11</v>
      </c>
      <c r="O39" s="247">
        <v>11</v>
      </c>
      <c r="P39" s="239">
        <f>O39/J39</f>
        <v>0.275</v>
      </c>
      <c r="Q39" s="289">
        <f>J39/G39</f>
        <v>0.32786885245901637</v>
      </c>
      <c r="S39" s="127"/>
      <c r="T39" s="127"/>
    </row>
    <row r="40" spans="1:20" s="43" customFormat="1" ht="29.25" customHeight="1">
      <c r="A40" s="31" t="s">
        <v>16</v>
      </c>
      <c r="B40" s="346" t="s">
        <v>322</v>
      </c>
      <c r="C40" s="349"/>
      <c r="D40" s="349"/>
      <c r="E40" s="347"/>
      <c r="F40" s="42">
        <v>29</v>
      </c>
      <c r="G40" s="50">
        <f>G41+G148+G156</f>
        <v>3882</v>
      </c>
      <c r="H40" s="50">
        <f>H41+H148+H156</f>
        <v>4733</v>
      </c>
      <c r="I40" s="228">
        <f>I41+I148+I156</f>
        <v>0</v>
      </c>
      <c r="J40" s="247">
        <f t="shared" si="0"/>
        <v>4733</v>
      </c>
      <c r="K40" s="276">
        <f>K41+K148+K156</f>
        <v>1273</v>
      </c>
      <c r="L40" s="276">
        <f>L41+L148+L156</f>
        <v>2414</v>
      </c>
      <c r="M40" s="276">
        <f>M41+M148+M156</f>
        <v>3468</v>
      </c>
      <c r="N40" s="276">
        <f>N41+N148+N156</f>
        <v>4440</v>
      </c>
      <c r="O40" s="276">
        <f>O41+O148+O156</f>
        <v>4440</v>
      </c>
      <c r="P40" s="294">
        <f>O40/J40</f>
        <v>0.9380942319881682</v>
      </c>
      <c r="Q40" s="295">
        <f>J40/G40</f>
        <v>1.2192168985059249</v>
      </c>
      <c r="S40" s="127"/>
      <c r="T40" s="127"/>
    </row>
    <row r="41" spans="1:20" ht="14.25" customHeight="1">
      <c r="A41" s="350"/>
      <c r="B41" s="31">
        <v>1</v>
      </c>
      <c r="C41" s="348" t="s">
        <v>311</v>
      </c>
      <c r="D41" s="348"/>
      <c r="E41" s="348"/>
      <c r="F41" s="44">
        <v>30</v>
      </c>
      <c r="G41" s="45">
        <f>G42+G90+G97+G131</f>
        <v>3872</v>
      </c>
      <c r="H41" s="45">
        <f>H42+H90+H97+H131</f>
        <v>4703</v>
      </c>
      <c r="I41" s="229">
        <f>I42+I90+I97+I131</f>
        <v>0</v>
      </c>
      <c r="J41" s="247">
        <f t="shared" si="0"/>
        <v>4703</v>
      </c>
      <c r="K41" s="276">
        <f>K42+K90+K97+K131</f>
        <v>1273</v>
      </c>
      <c r="L41" s="276">
        <f>L42+L90+L97+L131</f>
        <v>2414</v>
      </c>
      <c r="M41" s="276">
        <f>M42+M90+M97+M131</f>
        <v>3468</v>
      </c>
      <c r="N41" s="276">
        <f>N42+N90+N97+N131</f>
        <v>4430</v>
      </c>
      <c r="O41" s="276">
        <f>O42+O90+O97+O131</f>
        <v>4430</v>
      </c>
      <c r="P41" s="239">
        <f>O41/J41</f>
        <v>0.9419519455666596</v>
      </c>
      <c r="Q41" s="289">
        <f>J41/G41</f>
        <v>1.2146177685950412</v>
      </c>
      <c r="S41" s="127"/>
      <c r="T41" s="127"/>
    </row>
    <row r="42" spans="1:20" ht="15" customHeight="1">
      <c r="A42" s="350"/>
      <c r="B42" s="351"/>
      <c r="C42" s="348" t="s">
        <v>273</v>
      </c>
      <c r="D42" s="348"/>
      <c r="E42" s="348"/>
      <c r="F42" s="44">
        <v>31</v>
      </c>
      <c r="G42" s="45">
        <f>G43+G51+G57</f>
        <v>1321</v>
      </c>
      <c r="H42" s="45">
        <f>H43+H51+H57</f>
        <v>1472</v>
      </c>
      <c r="I42" s="45">
        <f>I43+I51+I57</f>
        <v>0</v>
      </c>
      <c r="J42" s="247">
        <f t="shared" si="0"/>
        <v>1472</v>
      </c>
      <c r="K42" s="247">
        <f>K43+K51+K57</f>
        <v>472</v>
      </c>
      <c r="L42" s="247">
        <f>L43+L51+L57</f>
        <v>742</v>
      </c>
      <c r="M42" s="247">
        <f>M43+M51+M57</f>
        <v>1056</v>
      </c>
      <c r="N42" s="247">
        <f>N43+N51+N57</f>
        <v>1271</v>
      </c>
      <c r="O42" s="247">
        <f>O43+O51+O57</f>
        <v>1271</v>
      </c>
      <c r="P42" s="239">
        <f>O42/J42</f>
        <v>0.8634510869565217</v>
      </c>
      <c r="Q42" s="289">
        <f>J42/G42</f>
        <v>1.1143073429220287</v>
      </c>
      <c r="S42" s="127"/>
      <c r="T42" s="127"/>
    </row>
    <row r="43" spans="1:20" ht="45" customHeight="1">
      <c r="A43" s="350"/>
      <c r="B43" s="352"/>
      <c r="C43" s="31" t="s">
        <v>73</v>
      </c>
      <c r="D43" s="344" t="s">
        <v>274</v>
      </c>
      <c r="E43" s="345"/>
      <c r="F43" s="44">
        <v>32</v>
      </c>
      <c r="G43" s="45">
        <f>G44+G45+G48+G49+G50</f>
        <v>806</v>
      </c>
      <c r="H43" s="45">
        <f>H44+H45+H48+H49+H50</f>
        <v>880</v>
      </c>
      <c r="I43" s="45">
        <f>I44+I45+I48+I49+I50</f>
        <v>0</v>
      </c>
      <c r="J43" s="247">
        <f t="shared" si="0"/>
        <v>880</v>
      </c>
      <c r="K43" s="247">
        <f>K44+K45+K48+K49+K50</f>
        <v>280</v>
      </c>
      <c r="L43" s="247">
        <f>L44+L45+L48+L49+L50</f>
        <v>400</v>
      </c>
      <c r="M43" s="247">
        <f>M44+M45+M48+M49+M50</f>
        <v>610</v>
      </c>
      <c r="N43" s="247">
        <f>N44+N45+N48+N49+N50</f>
        <v>740</v>
      </c>
      <c r="O43" s="247">
        <f>O44+O45+O48+O49+O50</f>
        <v>740</v>
      </c>
      <c r="P43" s="239">
        <f>O43/J43</f>
        <v>0.8409090909090909</v>
      </c>
      <c r="Q43" s="289">
        <f>J43/G43</f>
        <v>1.0918114143920596</v>
      </c>
      <c r="S43" s="127"/>
      <c r="T43" s="127"/>
    </row>
    <row r="44" spans="1:20" ht="16.5" customHeight="1">
      <c r="A44" s="350"/>
      <c r="B44" s="352"/>
      <c r="C44" s="31" t="s">
        <v>27</v>
      </c>
      <c r="D44" s="344" t="s">
        <v>74</v>
      </c>
      <c r="E44" s="345"/>
      <c r="F44" s="44">
        <v>33</v>
      </c>
      <c r="G44" s="45"/>
      <c r="H44" s="45"/>
      <c r="I44" s="45"/>
      <c r="J44" s="247">
        <f t="shared" si="0"/>
        <v>0</v>
      </c>
      <c r="K44" s="290"/>
      <c r="L44" s="290"/>
      <c r="M44" s="290"/>
      <c r="N44" s="290"/>
      <c r="O44" s="247"/>
      <c r="P44" s="239">
        <v>0</v>
      </c>
      <c r="Q44" s="289">
        <v>0</v>
      </c>
      <c r="S44" s="127"/>
      <c r="T44" s="127"/>
    </row>
    <row r="45" spans="1:20" ht="16.5" customHeight="1">
      <c r="A45" s="350"/>
      <c r="B45" s="352"/>
      <c r="C45" s="31" t="s">
        <v>28</v>
      </c>
      <c r="D45" s="344" t="s">
        <v>228</v>
      </c>
      <c r="E45" s="345"/>
      <c r="F45" s="44">
        <v>34</v>
      </c>
      <c r="G45" s="45">
        <v>99</v>
      </c>
      <c r="H45" s="45">
        <v>121</v>
      </c>
      <c r="I45" s="45"/>
      <c r="J45" s="247">
        <f t="shared" si="0"/>
        <v>121</v>
      </c>
      <c r="K45" s="290">
        <v>30</v>
      </c>
      <c r="L45" s="290">
        <v>60</v>
      </c>
      <c r="M45" s="290">
        <v>90</v>
      </c>
      <c r="N45" s="290">
        <v>110</v>
      </c>
      <c r="O45" s="247">
        <v>110</v>
      </c>
      <c r="P45" s="239">
        <f>O45/J45</f>
        <v>0.9090909090909091</v>
      </c>
      <c r="Q45" s="289">
        <f>J45/G45</f>
        <v>1.2222222222222223</v>
      </c>
      <c r="S45" s="127"/>
      <c r="T45" s="127"/>
    </row>
    <row r="46" spans="1:20" ht="15.75" customHeight="1">
      <c r="A46" s="350"/>
      <c r="B46" s="352"/>
      <c r="C46" s="31"/>
      <c r="D46" s="177" t="s">
        <v>75</v>
      </c>
      <c r="E46" s="177" t="s">
        <v>76</v>
      </c>
      <c r="F46" s="44">
        <v>35</v>
      </c>
      <c r="G46" s="45">
        <v>6</v>
      </c>
      <c r="H46" s="45">
        <v>7</v>
      </c>
      <c r="I46" s="45"/>
      <c r="J46" s="247">
        <f t="shared" si="0"/>
        <v>7</v>
      </c>
      <c r="K46" s="290">
        <v>2</v>
      </c>
      <c r="L46" s="290">
        <v>4</v>
      </c>
      <c r="M46" s="290">
        <v>6</v>
      </c>
      <c r="N46" s="290">
        <v>7</v>
      </c>
      <c r="O46" s="247">
        <v>7</v>
      </c>
      <c r="P46" s="239">
        <f>O46/J46</f>
        <v>1</v>
      </c>
      <c r="Q46" s="289">
        <f>J46/G46</f>
        <v>1.1666666666666667</v>
      </c>
      <c r="S46" s="127"/>
      <c r="T46" s="127"/>
    </row>
    <row r="47" spans="1:20" ht="14.25" customHeight="1">
      <c r="A47" s="350"/>
      <c r="B47" s="352"/>
      <c r="C47" s="31"/>
      <c r="D47" s="177" t="s">
        <v>77</v>
      </c>
      <c r="E47" s="177" t="s">
        <v>78</v>
      </c>
      <c r="F47" s="44">
        <v>36</v>
      </c>
      <c r="G47" s="45">
        <v>22</v>
      </c>
      <c r="H47" s="45">
        <v>23</v>
      </c>
      <c r="I47" s="45"/>
      <c r="J47" s="247">
        <f t="shared" si="0"/>
        <v>23</v>
      </c>
      <c r="K47" s="290">
        <v>5</v>
      </c>
      <c r="L47" s="290">
        <v>10</v>
      </c>
      <c r="M47" s="290">
        <v>18</v>
      </c>
      <c r="N47" s="290">
        <v>25</v>
      </c>
      <c r="O47" s="247">
        <v>25</v>
      </c>
      <c r="P47" s="239">
        <f>O47/J47</f>
        <v>1.0869565217391304</v>
      </c>
      <c r="Q47" s="289">
        <f>J47/G47</f>
        <v>1.0454545454545454</v>
      </c>
      <c r="S47" s="127"/>
      <c r="T47" s="127"/>
    </row>
    <row r="48" spans="1:20" ht="29.25" customHeight="1">
      <c r="A48" s="350"/>
      <c r="B48" s="352"/>
      <c r="C48" s="31" t="s">
        <v>30</v>
      </c>
      <c r="D48" s="348" t="s">
        <v>138</v>
      </c>
      <c r="E48" s="348"/>
      <c r="F48" s="44">
        <v>37</v>
      </c>
      <c r="G48" s="45">
        <v>137</v>
      </c>
      <c r="H48" s="45">
        <v>166</v>
      </c>
      <c r="I48" s="45"/>
      <c r="J48" s="247">
        <f t="shared" si="0"/>
        <v>166</v>
      </c>
      <c r="K48" s="290">
        <v>20</v>
      </c>
      <c r="L48" s="290">
        <v>40</v>
      </c>
      <c r="M48" s="290">
        <v>50</v>
      </c>
      <c r="N48" s="290">
        <v>60</v>
      </c>
      <c r="O48" s="247">
        <v>60</v>
      </c>
      <c r="P48" s="239">
        <f>O48/J48</f>
        <v>0.3614457831325301</v>
      </c>
      <c r="Q48" s="289">
        <f>J48/G48</f>
        <v>1.2116788321167884</v>
      </c>
      <c r="S48" s="127"/>
      <c r="T48" s="127"/>
    </row>
    <row r="49" spans="1:20" ht="15" customHeight="1">
      <c r="A49" s="350"/>
      <c r="B49" s="352"/>
      <c r="C49" s="31" t="s">
        <v>32</v>
      </c>
      <c r="D49" s="348" t="s">
        <v>139</v>
      </c>
      <c r="E49" s="348"/>
      <c r="F49" s="44">
        <v>38</v>
      </c>
      <c r="G49" s="45">
        <v>570</v>
      </c>
      <c r="H49" s="45">
        <v>593</v>
      </c>
      <c r="I49" s="45"/>
      <c r="J49" s="247">
        <f t="shared" si="0"/>
        <v>593</v>
      </c>
      <c r="K49" s="290">
        <v>230</v>
      </c>
      <c r="L49" s="290">
        <v>300</v>
      </c>
      <c r="M49" s="290">
        <v>470</v>
      </c>
      <c r="N49" s="290">
        <v>570</v>
      </c>
      <c r="O49" s="247">
        <v>570</v>
      </c>
      <c r="P49" s="239">
        <f>O49/J49</f>
        <v>0.9612141652613828</v>
      </c>
      <c r="Q49" s="289">
        <f>J49/G49</f>
        <v>1.0403508771929824</v>
      </c>
      <c r="S49" s="127"/>
      <c r="T49" s="127"/>
    </row>
    <row r="50" spans="1:20" ht="14.25" customHeight="1">
      <c r="A50" s="350"/>
      <c r="B50" s="352"/>
      <c r="C50" s="31" t="s">
        <v>33</v>
      </c>
      <c r="D50" s="348" t="s">
        <v>38</v>
      </c>
      <c r="E50" s="348"/>
      <c r="F50" s="44">
        <v>39</v>
      </c>
      <c r="G50" s="45"/>
      <c r="H50" s="45"/>
      <c r="I50" s="45"/>
      <c r="J50" s="247">
        <f t="shared" si="0"/>
        <v>0</v>
      </c>
      <c r="K50" s="290"/>
      <c r="L50" s="290"/>
      <c r="M50" s="290"/>
      <c r="N50" s="290"/>
      <c r="O50" s="247"/>
      <c r="P50" s="239">
        <v>0</v>
      </c>
      <c r="Q50" s="289">
        <v>0</v>
      </c>
      <c r="S50" s="127"/>
      <c r="T50" s="127"/>
    </row>
    <row r="51" spans="1:20" ht="30.75" customHeight="1">
      <c r="A51" s="350"/>
      <c r="B51" s="352"/>
      <c r="C51" s="31" t="s">
        <v>79</v>
      </c>
      <c r="D51" s="346" t="s">
        <v>275</v>
      </c>
      <c r="E51" s="347"/>
      <c r="F51" s="44">
        <v>40</v>
      </c>
      <c r="G51" s="45">
        <f>G52+G53+G56</f>
        <v>15</v>
      </c>
      <c r="H51" s="45">
        <f>H52+H53+H56</f>
        <v>48</v>
      </c>
      <c r="I51" s="45">
        <f>I52+I53+I56</f>
        <v>0</v>
      </c>
      <c r="J51" s="247">
        <f t="shared" si="0"/>
        <v>48</v>
      </c>
      <c r="K51" s="247">
        <f>K52+K53+K56</f>
        <v>8</v>
      </c>
      <c r="L51" s="247">
        <f>L52+L53+L56</f>
        <v>16</v>
      </c>
      <c r="M51" s="247">
        <f>M52+M53+M56</f>
        <v>23</v>
      </c>
      <c r="N51" s="247">
        <f>N52+N53+N56</f>
        <v>28</v>
      </c>
      <c r="O51" s="247">
        <f>O52+O53+O56</f>
        <v>28</v>
      </c>
      <c r="P51" s="239">
        <f>O51/J51</f>
        <v>0.5833333333333334</v>
      </c>
      <c r="Q51" s="289">
        <f>J51/G51</f>
        <v>3.2</v>
      </c>
      <c r="S51" s="127"/>
      <c r="T51" s="127"/>
    </row>
    <row r="52" spans="1:20" ht="15">
      <c r="A52" s="350"/>
      <c r="B52" s="352"/>
      <c r="C52" s="31" t="s">
        <v>27</v>
      </c>
      <c r="D52" s="343" t="s">
        <v>80</v>
      </c>
      <c r="E52" s="343"/>
      <c r="F52" s="44">
        <v>41</v>
      </c>
      <c r="G52" s="45">
        <v>12</v>
      </c>
      <c r="H52" s="45">
        <v>30</v>
      </c>
      <c r="I52" s="45"/>
      <c r="J52" s="247">
        <f t="shared" si="0"/>
        <v>30</v>
      </c>
      <c r="K52" s="290">
        <v>4</v>
      </c>
      <c r="L52" s="290">
        <v>8</v>
      </c>
      <c r="M52" s="290">
        <v>12</v>
      </c>
      <c r="N52" s="290">
        <v>15</v>
      </c>
      <c r="O52" s="247">
        <v>15</v>
      </c>
      <c r="P52" s="239">
        <f>O52/J52</f>
        <v>0.5</v>
      </c>
      <c r="Q52" s="289">
        <f>J52/G52</f>
        <v>2.5</v>
      </c>
      <c r="S52" s="127"/>
      <c r="T52" s="127"/>
    </row>
    <row r="53" spans="1:20" ht="30" customHeight="1">
      <c r="A53" s="350"/>
      <c r="B53" s="352"/>
      <c r="C53" s="31" t="s">
        <v>81</v>
      </c>
      <c r="D53" s="346" t="s">
        <v>276</v>
      </c>
      <c r="E53" s="347"/>
      <c r="F53" s="44">
        <v>42</v>
      </c>
      <c r="G53" s="45">
        <f>G54+G55</f>
        <v>0</v>
      </c>
      <c r="H53" s="45">
        <f>H54+H55</f>
        <v>10</v>
      </c>
      <c r="I53" s="45">
        <f>I54+I55</f>
        <v>0</v>
      </c>
      <c r="J53" s="247">
        <f t="shared" si="0"/>
        <v>10</v>
      </c>
      <c r="K53" s="247">
        <f>K54+K55</f>
        <v>2</v>
      </c>
      <c r="L53" s="247">
        <f>L54+L55</f>
        <v>4</v>
      </c>
      <c r="M53" s="247">
        <f>M54+M55</f>
        <v>6</v>
      </c>
      <c r="N53" s="247">
        <f>N54+N55</f>
        <v>8</v>
      </c>
      <c r="O53" s="247">
        <f>O54+O55</f>
        <v>8</v>
      </c>
      <c r="P53" s="239">
        <f>O53/J53</f>
        <v>0.8</v>
      </c>
      <c r="Q53" s="289">
        <v>0</v>
      </c>
      <c r="S53" s="127"/>
      <c r="T53" s="127"/>
    </row>
    <row r="54" spans="1:20" ht="30" customHeight="1">
      <c r="A54" s="350"/>
      <c r="B54" s="352"/>
      <c r="C54" s="31"/>
      <c r="D54" s="181" t="s">
        <v>75</v>
      </c>
      <c r="E54" s="181" t="s">
        <v>82</v>
      </c>
      <c r="F54" s="44">
        <v>43</v>
      </c>
      <c r="G54" s="45"/>
      <c r="H54" s="45"/>
      <c r="I54" s="45"/>
      <c r="J54" s="247">
        <f t="shared" si="0"/>
        <v>0</v>
      </c>
      <c r="K54" s="290"/>
      <c r="L54" s="290"/>
      <c r="M54" s="290"/>
      <c r="N54" s="290"/>
      <c r="O54" s="247"/>
      <c r="P54" s="239">
        <v>0</v>
      </c>
      <c r="Q54" s="289">
        <v>0</v>
      </c>
      <c r="S54" s="127"/>
      <c r="T54" s="127"/>
    </row>
    <row r="55" spans="1:20" ht="14.25" customHeight="1">
      <c r="A55" s="350"/>
      <c r="B55" s="352"/>
      <c r="C55" s="31"/>
      <c r="D55" s="181" t="s">
        <v>77</v>
      </c>
      <c r="E55" s="181" t="s">
        <v>83</v>
      </c>
      <c r="F55" s="44">
        <v>44</v>
      </c>
      <c r="G55" s="45"/>
      <c r="H55" s="45">
        <v>10</v>
      </c>
      <c r="I55" s="45"/>
      <c r="J55" s="247">
        <f t="shared" si="0"/>
        <v>10</v>
      </c>
      <c r="K55" s="290">
        <v>2</v>
      </c>
      <c r="L55" s="290">
        <v>4</v>
      </c>
      <c r="M55" s="290">
        <v>6</v>
      </c>
      <c r="N55" s="290">
        <v>8</v>
      </c>
      <c r="O55" s="247">
        <v>8</v>
      </c>
      <c r="P55" s="239">
        <f>O55/J55</f>
        <v>0.8</v>
      </c>
      <c r="Q55" s="289">
        <v>0</v>
      </c>
      <c r="S55" s="127"/>
      <c r="T55" s="127"/>
    </row>
    <row r="56" spans="1:20" ht="15" customHeight="1">
      <c r="A56" s="350"/>
      <c r="B56" s="352"/>
      <c r="C56" s="31" t="s">
        <v>30</v>
      </c>
      <c r="D56" s="343" t="s">
        <v>84</v>
      </c>
      <c r="E56" s="343"/>
      <c r="F56" s="44">
        <v>45</v>
      </c>
      <c r="G56" s="45">
        <v>3</v>
      </c>
      <c r="H56" s="45">
        <v>8</v>
      </c>
      <c r="I56" s="45"/>
      <c r="J56" s="247">
        <f t="shared" si="0"/>
        <v>8</v>
      </c>
      <c r="K56" s="290">
        <v>2</v>
      </c>
      <c r="L56" s="290">
        <v>4</v>
      </c>
      <c r="M56" s="290">
        <v>5</v>
      </c>
      <c r="N56" s="290">
        <v>5</v>
      </c>
      <c r="O56" s="247">
        <v>5</v>
      </c>
      <c r="P56" s="239">
        <f>O56/J56</f>
        <v>0.625</v>
      </c>
      <c r="Q56" s="289">
        <f>J56/G56</f>
        <v>2.6666666666666665</v>
      </c>
      <c r="S56" s="127"/>
      <c r="T56" s="127"/>
    </row>
    <row r="57" spans="1:20" ht="57.75" customHeight="1">
      <c r="A57" s="350"/>
      <c r="B57" s="352"/>
      <c r="C57" s="31" t="s">
        <v>140</v>
      </c>
      <c r="D57" s="343" t="s">
        <v>389</v>
      </c>
      <c r="E57" s="343"/>
      <c r="F57" s="44">
        <v>46</v>
      </c>
      <c r="G57" s="45">
        <f>G58+G59+G61+G68+G73+G74+G78+G79+G80+G89</f>
        <v>500</v>
      </c>
      <c r="H57" s="45">
        <f>H58+H59+H61+H68+H73+H74+H78+H79+H80+H89</f>
        <v>544</v>
      </c>
      <c r="I57" s="45">
        <f>I58+I59+I61+I68+I73+I74+I78+I79+I80+I89</f>
        <v>0</v>
      </c>
      <c r="J57" s="247">
        <f t="shared" si="0"/>
        <v>544</v>
      </c>
      <c r="K57" s="247">
        <f>K58+K59+K61+K68+K73+K74+K78+K79+K80+K89</f>
        <v>184</v>
      </c>
      <c r="L57" s="247">
        <f>L58+L59+L61+L68+L73+L74+L78+L79+L80+L89</f>
        <v>326</v>
      </c>
      <c r="M57" s="247">
        <f>M58+M59+M61+M68+M73+M74+M78+M79+M80+M89</f>
        <v>423</v>
      </c>
      <c r="N57" s="247">
        <f>N58+N59+N61+N68+N73+N74+N78+N79+N80+N89</f>
        <v>503</v>
      </c>
      <c r="O57" s="247">
        <f>O58+O59+O61+O68+O73+O74+O78+O79+O80+O89</f>
        <v>503</v>
      </c>
      <c r="P57" s="239">
        <f>O57/J57</f>
        <v>0.9246323529411765</v>
      </c>
      <c r="Q57" s="289">
        <f>J57/G57</f>
        <v>1.088</v>
      </c>
      <c r="S57" s="127"/>
      <c r="T57" s="127"/>
    </row>
    <row r="58" spans="1:20" ht="14.25" customHeight="1">
      <c r="A58" s="350"/>
      <c r="B58" s="352"/>
      <c r="C58" s="31" t="s">
        <v>27</v>
      </c>
      <c r="D58" s="343" t="s">
        <v>141</v>
      </c>
      <c r="E58" s="343"/>
      <c r="F58" s="44">
        <v>47</v>
      </c>
      <c r="G58" s="45">
        <v>1</v>
      </c>
      <c r="H58" s="45"/>
      <c r="I58" s="45"/>
      <c r="J58" s="247">
        <f t="shared" si="0"/>
        <v>0</v>
      </c>
      <c r="K58" s="290"/>
      <c r="L58" s="290"/>
      <c r="M58" s="290"/>
      <c r="N58" s="290"/>
      <c r="O58" s="247"/>
      <c r="P58" s="239">
        <v>0</v>
      </c>
      <c r="Q58" s="289">
        <f>J58/G58</f>
        <v>0</v>
      </c>
      <c r="S58" s="127"/>
      <c r="T58" s="127"/>
    </row>
    <row r="59" spans="1:20" ht="30" customHeight="1">
      <c r="A59" s="350"/>
      <c r="B59" s="352"/>
      <c r="C59" s="31" t="s">
        <v>28</v>
      </c>
      <c r="D59" s="343" t="s">
        <v>142</v>
      </c>
      <c r="E59" s="343"/>
      <c r="F59" s="44">
        <v>48</v>
      </c>
      <c r="G59" s="45"/>
      <c r="H59" s="45">
        <v>15</v>
      </c>
      <c r="I59" s="45"/>
      <c r="J59" s="247">
        <f t="shared" si="0"/>
        <v>15</v>
      </c>
      <c r="K59" s="290">
        <f>K60</f>
        <v>5</v>
      </c>
      <c r="L59" s="290">
        <f>L60</f>
        <v>10</v>
      </c>
      <c r="M59" s="290">
        <f>M60</f>
        <v>15</v>
      </c>
      <c r="N59" s="290">
        <f>N60</f>
        <v>20</v>
      </c>
      <c r="O59" s="290">
        <f>O60</f>
        <v>20</v>
      </c>
      <c r="P59" s="239">
        <f>O59/J59</f>
        <v>1.3333333333333333</v>
      </c>
      <c r="Q59" s="289">
        <v>0</v>
      </c>
      <c r="S59" s="127"/>
      <c r="T59" s="127"/>
    </row>
    <row r="60" spans="1:20" ht="12.75" customHeight="1">
      <c r="A60" s="350"/>
      <c r="B60" s="352"/>
      <c r="C60" s="31"/>
      <c r="D60" s="184" t="s">
        <v>75</v>
      </c>
      <c r="E60" s="184" t="s">
        <v>85</v>
      </c>
      <c r="F60" s="44">
        <v>49</v>
      </c>
      <c r="G60" s="45"/>
      <c r="H60" s="45">
        <v>15</v>
      </c>
      <c r="I60" s="45"/>
      <c r="J60" s="247">
        <f t="shared" si="0"/>
        <v>15</v>
      </c>
      <c r="K60" s="290">
        <v>5</v>
      </c>
      <c r="L60" s="290">
        <v>10</v>
      </c>
      <c r="M60" s="290">
        <v>15</v>
      </c>
      <c r="N60" s="290">
        <v>20</v>
      </c>
      <c r="O60" s="247">
        <v>20</v>
      </c>
      <c r="P60" s="239">
        <f>O60/J60</f>
        <v>1.3333333333333333</v>
      </c>
      <c r="Q60" s="289">
        <v>0</v>
      </c>
      <c r="S60" s="127"/>
      <c r="T60" s="127"/>
    </row>
    <row r="61" spans="1:20" ht="28.5" customHeight="1">
      <c r="A61" s="350"/>
      <c r="B61" s="352"/>
      <c r="C61" s="31" t="s">
        <v>30</v>
      </c>
      <c r="D61" s="346" t="s">
        <v>277</v>
      </c>
      <c r="E61" s="347"/>
      <c r="F61" s="44">
        <v>50</v>
      </c>
      <c r="G61" s="45">
        <f>G62+G64</f>
        <v>13</v>
      </c>
      <c r="H61" s="45">
        <f>H62+H64</f>
        <v>15</v>
      </c>
      <c r="I61" s="45">
        <f>I62+I64</f>
        <v>0</v>
      </c>
      <c r="J61" s="247">
        <f t="shared" si="0"/>
        <v>15</v>
      </c>
      <c r="K61" s="247">
        <f>K62+K64</f>
        <v>4</v>
      </c>
      <c r="L61" s="247">
        <f>L62+L64</f>
        <v>7</v>
      </c>
      <c r="M61" s="247">
        <f>M62+M64</f>
        <v>8</v>
      </c>
      <c r="N61" s="247">
        <f>N62+N64</f>
        <v>10</v>
      </c>
      <c r="O61" s="247">
        <f>O62+O64</f>
        <v>10</v>
      </c>
      <c r="P61" s="239">
        <f>O61/J61</f>
        <v>0.6666666666666666</v>
      </c>
      <c r="Q61" s="289">
        <f>J61/G61</f>
        <v>1.1538461538461537</v>
      </c>
      <c r="S61" s="127"/>
      <c r="T61" s="127"/>
    </row>
    <row r="62" spans="1:20" ht="15.75" customHeight="1">
      <c r="A62" s="350"/>
      <c r="B62" s="352"/>
      <c r="C62" s="31"/>
      <c r="D62" s="184" t="s">
        <v>133</v>
      </c>
      <c r="E62" s="184" t="s">
        <v>167</v>
      </c>
      <c r="F62" s="44">
        <v>51</v>
      </c>
      <c r="G62" s="45">
        <v>13</v>
      </c>
      <c r="H62" s="45">
        <v>3</v>
      </c>
      <c r="I62" s="45"/>
      <c r="J62" s="247">
        <f t="shared" si="0"/>
        <v>3</v>
      </c>
      <c r="K62" s="290">
        <v>2</v>
      </c>
      <c r="L62" s="290">
        <v>4</v>
      </c>
      <c r="M62" s="290">
        <v>4</v>
      </c>
      <c r="N62" s="290">
        <v>5</v>
      </c>
      <c r="O62" s="247">
        <v>5</v>
      </c>
      <c r="P62" s="239">
        <f>O62/J62</f>
        <v>1.6666666666666667</v>
      </c>
      <c r="Q62" s="289">
        <v>0</v>
      </c>
      <c r="S62" s="127"/>
      <c r="T62" s="127"/>
    </row>
    <row r="63" spans="1:20" ht="27.75" customHeight="1">
      <c r="A63" s="350"/>
      <c r="B63" s="352"/>
      <c r="C63" s="31"/>
      <c r="D63" s="184"/>
      <c r="E63" s="179" t="s">
        <v>248</v>
      </c>
      <c r="F63" s="44">
        <v>52</v>
      </c>
      <c r="G63" s="45"/>
      <c r="H63" s="45"/>
      <c r="I63" s="45"/>
      <c r="J63" s="247">
        <f t="shared" si="0"/>
        <v>0</v>
      </c>
      <c r="K63" s="290"/>
      <c r="L63" s="290"/>
      <c r="M63" s="290"/>
      <c r="N63" s="290"/>
      <c r="O63" s="247"/>
      <c r="P63" s="239">
        <v>0</v>
      </c>
      <c r="Q63" s="289">
        <v>0</v>
      </c>
      <c r="S63" s="127"/>
      <c r="T63" s="127"/>
    </row>
    <row r="64" spans="1:20" ht="30" customHeight="1">
      <c r="A64" s="350"/>
      <c r="B64" s="352"/>
      <c r="C64" s="31"/>
      <c r="D64" s="184" t="s">
        <v>143</v>
      </c>
      <c r="E64" s="184" t="s">
        <v>168</v>
      </c>
      <c r="F64" s="44">
        <v>53</v>
      </c>
      <c r="G64" s="45"/>
      <c r="H64" s="45">
        <v>12</v>
      </c>
      <c r="I64" s="45"/>
      <c r="J64" s="247">
        <f t="shared" si="0"/>
        <v>12</v>
      </c>
      <c r="K64" s="290">
        <v>2</v>
      </c>
      <c r="L64" s="290">
        <v>3</v>
      </c>
      <c r="M64" s="290">
        <v>4</v>
      </c>
      <c r="N64" s="290">
        <v>5</v>
      </c>
      <c r="O64" s="247">
        <v>5</v>
      </c>
      <c r="P64" s="239">
        <f>O64/J64</f>
        <v>0.4166666666666667</v>
      </c>
      <c r="Q64" s="289">
        <v>0</v>
      </c>
      <c r="S64" s="127"/>
      <c r="T64" s="127"/>
    </row>
    <row r="65" spans="1:20" ht="51.75" customHeight="1">
      <c r="A65" s="350"/>
      <c r="B65" s="352"/>
      <c r="C65" s="31"/>
      <c r="D65" s="184"/>
      <c r="E65" s="179" t="s">
        <v>246</v>
      </c>
      <c r="F65" s="44">
        <v>54</v>
      </c>
      <c r="G65" s="45"/>
      <c r="H65" s="45"/>
      <c r="I65" s="45"/>
      <c r="J65" s="247">
        <f t="shared" si="0"/>
        <v>0</v>
      </c>
      <c r="K65" s="290"/>
      <c r="L65" s="290"/>
      <c r="M65" s="290"/>
      <c r="N65" s="290"/>
      <c r="O65" s="247"/>
      <c r="P65" s="239">
        <v>0</v>
      </c>
      <c r="Q65" s="289">
        <v>0</v>
      </c>
      <c r="S65" s="127"/>
      <c r="T65" s="127"/>
    </row>
    <row r="66" spans="1:20" ht="66.75" customHeight="1">
      <c r="A66" s="350"/>
      <c r="B66" s="352"/>
      <c r="C66" s="31"/>
      <c r="D66" s="184"/>
      <c r="E66" s="179" t="s">
        <v>247</v>
      </c>
      <c r="F66" s="44">
        <v>55</v>
      </c>
      <c r="G66" s="45"/>
      <c r="H66" s="45"/>
      <c r="I66" s="45"/>
      <c r="J66" s="247">
        <f t="shared" si="0"/>
        <v>0</v>
      </c>
      <c r="K66" s="290"/>
      <c r="L66" s="290"/>
      <c r="M66" s="290"/>
      <c r="N66" s="290"/>
      <c r="O66" s="247"/>
      <c r="P66" s="239">
        <v>0</v>
      </c>
      <c r="Q66" s="289">
        <v>0</v>
      </c>
      <c r="S66" s="127"/>
      <c r="T66" s="127"/>
    </row>
    <row r="67" spans="1:20" ht="13.5" customHeight="1">
      <c r="A67" s="350"/>
      <c r="B67" s="352"/>
      <c r="C67" s="31"/>
      <c r="D67" s="184"/>
      <c r="E67" s="179" t="s">
        <v>229</v>
      </c>
      <c r="F67" s="44">
        <v>56</v>
      </c>
      <c r="G67" s="45"/>
      <c r="H67" s="45"/>
      <c r="I67" s="45"/>
      <c r="J67" s="247">
        <f t="shared" si="0"/>
        <v>0</v>
      </c>
      <c r="K67" s="290"/>
      <c r="L67" s="290"/>
      <c r="M67" s="290"/>
      <c r="N67" s="290"/>
      <c r="O67" s="247"/>
      <c r="P67" s="239"/>
      <c r="Q67" s="289"/>
      <c r="S67" s="127"/>
      <c r="T67" s="127"/>
    </row>
    <row r="68" spans="1:20" ht="30" customHeight="1">
      <c r="A68" s="350"/>
      <c r="B68" s="352"/>
      <c r="C68" s="31" t="s">
        <v>32</v>
      </c>
      <c r="D68" s="348" t="s">
        <v>278</v>
      </c>
      <c r="E68" s="356"/>
      <c r="F68" s="44">
        <v>57</v>
      </c>
      <c r="G68" s="45">
        <f>G69+G70+G71+G72</f>
        <v>0</v>
      </c>
      <c r="H68" s="45">
        <f>H69+H70+H71+H72</f>
        <v>2</v>
      </c>
      <c r="I68" s="45">
        <f>I69+I70+I71+I72</f>
        <v>0</v>
      </c>
      <c r="J68" s="247">
        <f t="shared" si="0"/>
        <v>2</v>
      </c>
      <c r="K68" s="247">
        <f>K69+K70+K71+K72</f>
        <v>0</v>
      </c>
      <c r="L68" s="247">
        <f>L69+L70+L71+L72</f>
        <v>0</v>
      </c>
      <c r="M68" s="247">
        <f>M69+M70+M71+M72</f>
        <v>0</v>
      </c>
      <c r="N68" s="247">
        <f>N69+N70+N71+N72</f>
        <v>0</v>
      </c>
      <c r="O68" s="247">
        <f>O69+O70+O71+O72</f>
        <v>0</v>
      </c>
      <c r="P68" s="239">
        <f>O68/J68</f>
        <v>0</v>
      </c>
      <c r="Q68" s="289">
        <v>0</v>
      </c>
      <c r="S68" s="127"/>
      <c r="T68" s="127"/>
    </row>
    <row r="69" spans="1:20" ht="30" customHeight="1">
      <c r="A69" s="350"/>
      <c r="B69" s="352"/>
      <c r="C69" s="31"/>
      <c r="D69" s="177" t="s">
        <v>230</v>
      </c>
      <c r="E69" s="185" t="s">
        <v>100</v>
      </c>
      <c r="F69" s="44">
        <v>58</v>
      </c>
      <c r="G69" s="45"/>
      <c r="H69" s="45"/>
      <c r="I69" s="45"/>
      <c r="J69" s="247">
        <f t="shared" si="0"/>
        <v>0</v>
      </c>
      <c r="K69" s="290"/>
      <c r="L69" s="290"/>
      <c r="M69" s="290"/>
      <c r="N69" s="290"/>
      <c r="O69" s="247"/>
      <c r="P69" s="239">
        <v>0</v>
      </c>
      <c r="Q69" s="289">
        <v>0</v>
      </c>
      <c r="S69" s="127"/>
      <c r="T69" s="127"/>
    </row>
    <row r="70" spans="1:20" ht="30" customHeight="1">
      <c r="A70" s="350"/>
      <c r="B70" s="352"/>
      <c r="C70" s="31"/>
      <c r="D70" s="177" t="s">
        <v>231</v>
      </c>
      <c r="E70" s="185" t="s">
        <v>101</v>
      </c>
      <c r="F70" s="44">
        <v>59</v>
      </c>
      <c r="G70" s="45"/>
      <c r="H70" s="45"/>
      <c r="I70" s="45"/>
      <c r="J70" s="247">
        <f t="shared" si="0"/>
        <v>0</v>
      </c>
      <c r="K70" s="290"/>
      <c r="L70" s="290"/>
      <c r="M70" s="290"/>
      <c r="N70" s="290"/>
      <c r="O70" s="247"/>
      <c r="P70" s="239">
        <v>0</v>
      </c>
      <c r="Q70" s="289">
        <v>0</v>
      </c>
      <c r="S70" s="127"/>
      <c r="T70" s="127"/>
    </row>
    <row r="71" spans="1:20" ht="30" customHeight="1">
      <c r="A71" s="350"/>
      <c r="B71" s="352"/>
      <c r="C71" s="31"/>
      <c r="D71" s="177" t="s">
        <v>232</v>
      </c>
      <c r="E71" s="185" t="s">
        <v>102</v>
      </c>
      <c r="F71" s="44">
        <v>60</v>
      </c>
      <c r="G71" s="45"/>
      <c r="H71" s="45"/>
      <c r="I71" s="45"/>
      <c r="J71" s="247">
        <f t="shared" si="0"/>
        <v>0</v>
      </c>
      <c r="K71" s="290"/>
      <c r="L71" s="290"/>
      <c r="M71" s="290"/>
      <c r="N71" s="290"/>
      <c r="O71" s="247"/>
      <c r="P71" s="239">
        <v>0</v>
      </c>
      <c r="Q71" s="289">
        <v>0</v>
      </c>
      <c r="S71" s="127"/>
      <c r="T71" s="127"/>
    </row>
    <row r="72" spans="1:20" ht="15" customHeight="1">
      <c r="A72" s="350"/>
      <c r="B72" s="352"/>
      <c r="C72" s="31"/>
      <c r="D72" s="177" t="s">
        <v>233</v>
      </c>
      <c r="E72" s="185" t="s">
        <v>103</v>
      </c>
      <c r="F72" s="44">
        <v>61</v>
      </c>
      <c r="G72" s="45"/>
      <c r="H72" s="45">
        <v>2</v>
      </c>
      <c r="I72" s="45"/>
      <c r="J72" s="247">
        <f t="shared" si="0"/>
        <v>2</v>
      </c>
      <c r="K72" s="290"/>
      <c r="L72" s="290"/>
      <c r="M72" s="290"/>
      <c r="N72" s="290"/>
      <c r="O72" s="247"/>
      <c r="P72" s="239">
        <f>O72/J72</f>
        <v>0</v>
      </c>
      <c r="Q72" s="289">
        <v>0</v>
      </c>
      <c r="S72" s="127"/>
      <c r="T72" s="127"/>
    </row>
    <row r="73" spans="1:20" ht="30" customHeight="1">
      <c r="A73" s="350"/>
      <c r="B73" s="352"/>
      <c r="C73" s="31" t="s">
        <v>33</v>
      </c>
      <c r="D73" s="348" t="s">
        <v>144</v>
      </c>
      <c r="E73" s="348"/>
      <c r="F73" s="44">
        <v>62</v>
      </c>
      <c r="G73" s="45"/>
      <c r="H73" s="45">
        <v>2</v>
      </c>
      <c r="I73" s="45"/>
      <c r="J73" s="247">
        <f t="shared" si="0"/>
        <v>2</v>
      </c>
      <c r="K73" s="290">
        <v>1</v>
      </c>
      <c r="L73" s="290">
        <v>2</v>
      </c>
      <c r="M73" s="290">
        <v>3</v>
      </c>
      <c r="N73" s="290">
        <v>3</v>
      </c>
      <c r="O73" s="247">
        <v>3</v>
      </c>
      <c r="P73" s="239">
        <f>O73/J73</f>
        <v>1.5</v>
      </c>
      <c r="Q73" s="289">
        <v>0</v>
      </c>
      <c r="S73" s="127"/>
      <c r="T73" s="127"/>
    </row>
    <row r="74" spans="1:20" ht="30" customHeight="1">
      <c r="A74" s="350"/>
      <c r="B74" s="352"/>
      <c r="C74" s="31" t="s">
        <v>39</v>
      </c>
      <c r="D74" s="348" t="s">
        <v>350</v>
      </c>
      <c r="E74" s="348"/>
      <c r="F74" s="44">
        <v>63</v>
      </c>
      <c r="G74" s="45">
        <v>3</v>
      </c>
      <c r="H74" s="45">
        <v>7</v>
      </c>
      <c r="I74" s="49"/>
      <c r="J74" s="247">
        <f t="shared" si="0"/>
        <v>7</v>
      </c>
      <c r="K74" s="277">
        <v>2</v>
      </c>
      <c r="L74" s="290">
        <v>4</v>
      </c>
      <c r="M74" s="290">
        <v>5</v>
      </c>
      <c r="N74" s="290">
        <v>6</v>
      </c>
      <c r="O74" s="277">
        <v>6</v>
      </c>
      <c r="P74" s="239">
        <f>O74/J74</f>
        <v>0.8571428571428571</v>
      </c>
      <c r="Q74" s="289">
        <f>J74/G74</f>
        <v>2.3333333333333335</v>
      </c>
      <c r="S74" s="127"/>
      <c r="T74" s="127"/>
    </row>
    <row r="75" spans="1:20" ht="28.5" customHeight="1">
      <c r="A75" s="350"/>
      <c r="B75" s="352"/>
      <c r="C75" s="31"/>
      <c r="D75" s="348" t="s">
        <v>279</v>
      </c>
      <c r="E75" s="348"/>
      <c r="F75" s="44">
        <v>64</v>
      </c>
      <c r="G75" s="45">
        <v>3</v>
      </c>
      <c r="H75" s="45">
        <v>7</v>
      </c>
      <c r="I75" s="45">
        <f>I76+I77</f>
        <v>0</v>
      </c>
      <c r="J75" s="247">
        <f t="shared" si="0"/>
        <v>7</v>
      </c>
      <c r="K75" s="247">
        <f>K76</f>
        <v>1</v>
      </c>
      <c r="L75" s="247">
        <f>L76</f>
        <v>2</v>
      </c>
      <c r="M75" s="247">
        <f>M76</f>
        <v>2</v>
      </c>
      <c r="N75" s="247">
        <f>N76</f>
        <v>2</v>
      </c>
      <c r="O75" s="247">
        <f>O76</f>
        <v>4</v>
      </c>
      <c r="P75" s="239">
        <f>O75/J75</f>
        <v>0.5714285714285714</v>
      </c>
      <c r="Q75" s="289">
        <f>J75/G75</f>
        <v>2.3333333333333335</v>
      </c>
      <c r="S75" s="127"/>
      <c r="T75" s="127"/>
    </row>
    <row r="76" spans="1:20" ht="13.5" customHeight="1">
      <c r="A76" s="350"/>
      <c r="B76" s="352"/>
      <c r="C76" s="31"/>
      <c r="D76" s="359" t="s">
        <v>90</v>
      </c>
      <c r="E76" s="359"/>
      <c r="F76" s="44">
        <v>65</v>
      </c>
      <c r="G76" s="45">
        <v>3</v>
      </c>
      <c r="H76" s="45">
        <v>2</v>
      </c>
      <c r="I76" s="45"/>
      <c r="J76" s="247">
        <f t="shared" si="0"/>
        <v>2</v>
      </c>
      <c r="K76" s="290">
        <v>1</v>
      </c>
      <c r="L76" s="290">
        <v>2</v>
      </c>
      <c r="M76" s="290">
        <v>2</v>
      </c>
      <c r="N76" s="290">
        <v>2</v>
      </c>
      <c r="O76" s="247">
        <v>4</v>
      </c>
      <c r="P76" s="239">
        <f>O76/J76</f>
        <v>2</v>
      </c>
      <c r="Q76" s="289">
        <f>J76/G76</f>
        <v>0.6666666666666666</v>
      </c>
      <c r="S76" s="127"/>
      <c r="T76" s="127"/>
    </row>
    <row r="77" spans="1:20" ht="12.75" customHeight="1">
      <c r="A77" s="350"/>
      <c r="B77" s="352"/>
      <c r="C77" s="31"/>
      <c r="D77" s="359" t="s">
        <v>91</v>
      </c>
      <c r="E77" s="359"/>
      <c r="F77" s="44">
        <v>66</v>
      </c>
      <c r="G77" s="45"/>
      <c r="H77" s="45"/>
      <c r="I77" s="45"/>
      <c r="J77" s="247">
        <f aca="true" t="shared" si="1" ref="J77:J140">H77</f>
        <v>0</v>
      </c>
      <c r="K77" s="290"/>
      <c r="L77" s="290"/>
      <c r="M77" s="290"/>
      <c r="N77" s="290"/>
      <c r="O77" s="247"/>
      <c r="P77" s="239">
        <v>0</v>
      </c>
      <c r="Q77" s="289">
        <v>0</v>
      </c>
      <c r="S77" s="127"/>
      <c r="T77" s="127"/>
    </row>
    <row r="78" spans="1:20" ht="30" customHeight="1">
      <c r="A78" s="350"/>
      <c r="B78" s="352"/>
      <c r="C78" s="31" t="s">
        <v>40</v>
      </c>
      <c r="D78" s="348" t="s">
        <v>145</v>
      </c>
      <c r="E78" s="348"/>
      <c r="F78" s="44">
        <v>67</v>
      </c>
      <c r="G78" s="45">
        <v>40</v>
      </c>
      <c r="H78" s="45">
        <v>35</v>
      </c>
      <c r="I78" s="45"/>
      <c r="J78" s="247">
        <f t="shared" si="1"/>
        <v>35</v>
      </c>
      <c r="K78" s="290">
        <v>10</v>
      </c>
      <c r="L78" s="290">
        <v>20</v>
      </c>
      <c r="M78" s="290">
        <v>25</v>
      </c>
      <c r="N78" s="290">
        <v>35</v>
      </c>
      <c r="O78" s="247">
        <v>35</v>
      </c>
      <c r="P78" s="239">
        <f aca="true" t="shared" si="2" ref="P78:P83">O78/J78</f>
        <v>1</v>
      </c>
      <c r="Q78" s="289">
        <f>J78/G78</f>
        <v>0.875</v>
      </c>
      <c r="S78" s="127"/>
      <c r="T78" s="127"/>
    </row>
    <row r="79" spans="1:20" ht="30" customHeight="1">
      <c r="A79" s="350"/>
      <c r="B79" s="352"/>
      <c r="C79" s="31" t="s">
        <v>42</v>
      </c>
      <c r="D79" s="348" t="s">
        <v>146</v>
      </c>
      <c r="E79" s="348"/>
      <c r="F79" s="44">
        <v>68</v>
      </c>
      <c r="G79" s="45">
        <v>3</v>
      </c>
      <c r="H79" s="45">
        <v>4</v>
      </c>
      <c r="I79" s="45"/>
      <c r="J79" s="247">
        <f t="shared" si="1"/>
        <v>4</v>
      </c>
      <c r="K79" s="290">
        <v>1</v>
      </c>
      <c r="L79" s="290">
        <v>2</v>
      </c>
      <c r="M79" s="290">
        <v>3</v>
      </c>
      <c r="N79" s="290">
        <v>5</v>
      </c>
      <c r="O79" s="247">
        <v>5</v>
      </c>
      <c r="P79" s="239">
        <f t="shared" si="2"/>
        <v>1.25</v>
      </c>
      <c r="Q79" s="289">
        <f>J79/G79</f>
        <v>1.3333333333333333</v>
      </c>
      <c r="S79" s="127"/>
      <c r="T79" s="127"/>
    </row>
    <row r="80" spans="1:20" ht="15" customHeight="1">
      <c r="A80" s="350"/>
      <c r="B80" s="352"/>
      <c r="C80" s="31" t="s">
        <v>43</v>
      </c>
      <c r="D80" s="348" t="s">
        <v>242</v>
      </c>
      <c r="E80" s="348"/>
      <c r="F80" s="44">
        <v>69</v>
      </c>
      <c r="G80" s="45">
        <v>334</v>
      </c>
      <c r="H80" s="45">
        <v>154</v>
      </c>
      <c r="I80" s="45">
        <f>SUM(I81:I88)</f>
        <v>0</v>
      </c>
      <c r="J80" s="247">
        <f t="shared" si="1"/>
        <v>154</v>
      </c>
      <c r="K80" s="247">
        <f>SUM(K81:K88)</f>
        <v>41</v>
      </c>
      <c r="L80" s="247">
        <f>SUM(L81:L88)</f>
        <v>81</v>
      </c>
      <c r="M80" s="247">
        <f>SUM(M81:M88)</f>
        <v>114</v>
      </c>
      <c r="N80" s="247">
        <f>SUM(N81:N88)</f>
        <v>149</v>
      </c>
      <c r="O80" s="247">
        <f>SUM(O81:O88)</f>
        <v>149</v>
      </c>
      <c r="P80" s="239">
        <f t="shared" si="2"/>
        <v>0.9675324675324676</v>
      </c>
      <c r="Q80" s="289">
        <v>0</v>
      </c>
      <c r="S80" s="127"/>
      <c r="T80" s="127"/>
    </row>
    <row r="81" spans="1:20" ht="15" customHeight="1">
      <c r="A81" s="350"/>
      <c r="B81" s="352"/>
      <c r="C81" s="31"/>
      <c r="D81" s="177" t="s">
        <v>147</v>
      </c>
      <c r="E81" s="177" t="s">
        <v>86</v>
      </c>
      <c r="F81" s="44">
        <v>70</v>
      </c>
      <c r="G81" s="45">
        <v>132</v>
      </c>
      <c r="H81" s="45">
        <v>137</v>
      </c>
      <c r="I81" s="45"/>
      <c r="J81" s="247">
        <f t="shared" si="1"/>
        <v>137</v>
      </c>
      <c r="K81" s="290">
        <v>35</v>
      </c>
      <c r="L81" s="290">
        <v>70</v>
      </c>
      <c r="M81" s="290">
        <v>100</v>
      </c>
      <c r="N81" s="290">
        <v>132</v>
      </c>
      <c r="O81" s="247">
        <v>132</v>
      </c>
      <c r="P81" s="239">
        <f t="shared" si="2"/>
        <v>0.9635036496350365</v>
      </c>
      <c r="Q81" s="289">
        <v>0</v>
      </c>
      <c r="S81" s="127"/>
      <c r="T81" s="127"/>
    </row>
    <row r="82" spans="1:20" ht="27.75" customHeight="1">
      <c r="A82" s="350"/>
      <c r="B82" s="352"/>
      <c r="C82" s="31"/>
      <c r="D82" s="177" t="s">
        <v>148</v>
      </c>
      <c r="E82" s="177" t="s">
        <v>241</v>
      </c>
      <c r="F82" s="44">
        <v>71</v>
      </c>
      <c r="G82" s="45"/>
      <c r="H82" s="45">
        <v>15</v>
      </c>
      <c r="I82" s="45"/>
      <c r="J82" s="247">
        <f t="shared" si="1"/>
        <v>15</v>
      </c>
      <c r="K82" s="290">
        <v>5</v>
      </c>
      <c r="L82" s="290">
        <v>10</v>
      </c>
      <c r="M82" s="290">
        <v>12</v>
      </c>
      <c r="N82" s="290">
        <v>15</v>
      </c>
      <c r="O82" s="247">
        <v>15</v>
      </c>
      <c r="P82" s="239">
        <f t="shared" si="2"/>
        <v>1</v>
      </c>
      <c r="Q82" s="289">
        <v>0</v>
      </c>
      <c r="S82" s="127"/>
      <c r="T82" s="127"/>
    </row>
    <row r="83" spans="1:20" ht="30" customHeight="1">
      <c r="A83" s="350"/>
      <c r="B83" s="352"/>
      <c r="C83" s="31"/>
      <c r="D83" s="177" t="s">
        <v>149</v>
      </c>
      <c r="E83" s="177" t="s">
        <v>88</v>
      </c>
      <c r="F83" s="44">
        <v>72</v>
      </c>
      <c r="G83" s="45">
        <v>2</v>
      </c>
      <c r="H83" s="45">
        <v>2</v>
      </c>
      <c r="I83" s="45"/>
      <c r="J83" s="247">
        <f t="shared" si="1"/>
        <v>2</v>
      </c>
      <c r="K83" s="290">
        <v>1</v>
      </c>
      <c r="L83" s="290">
        <v>1</v>
      </c>
      <c r="M83" s="290">
        <v>2</v>
      </c>
      <c r="N83" s="290">
        <v>2</v>
      </c>
      <c r="O83" s="247">
        <v>2</v>
      </c>
      <c r="P83" s="239">
        <f t="shared" si="2"/>
        <v>1</v>
      </c>
      <c r="Q83" s="289">
        <f>J83/G83</f>
        <v>1</v>
      </c>
      <c r="S83" s="127"/>
      <c r="T83" s="127"/>
    </row>
    <row r="84" spans="1:20" ht="38.25" customHeight="1">
      <c r="A84" s="350"/>
      <c r="B84" s="352"/>
      <c r="C84" s="31"/>
      <c r="D84" s="177" t="s">
        <v>150</v>
      </c>
      <c r="E84" s="177" t="s">
        <v>89</v>
      </c>
      <c r="F84" s="44">
        <v>73</v>
      </c>
      <c r="G84" s="45"/>
      <c r="H84" s="45"/>
      <c r="I84" s="45"/>
      <c r="J84" s="247">
        <f t="shared" si="1"/>
        <v>0</v>
      </c>
      <c r="K84" s="290"/>
      <c r="L84" s="290"/>
      <c r="M84" s="290"/>
      <c r="N84" s="290"/>
      <c r="O84" s="247"/>
      <c r="P84" s="239">
        <v>0</v>
      </c>
      <c r="Q84" s="289">
        <v>0</v>
      </c>
      <c r="S84" s="127"/>
      <c r="T84" s="127"/>
    </row>
    <row r="85" spans="1:20" ht="30.75" customHeight="1">
      <c r="A85" s="350"/>
      <c r="B85" s="352"/>
      <c r="C85" s="31"/>
      <c r="D85" s="177"/>
      <c r="E85" s="177" t="s">
        <v>367</v>
      </c>
      <c r="F85" s="44">
        <v>74</v>
      </c>
      <c r="G85" s="45"/>
      <c r="H85" s="45"/>
      <c r="I85" s="45"/>
      <c r="J85" s="247">
        <f t="shared" si="1"/>
        <v>0</v>
      </c>
      <c r="K85" s="290"/>
      <c r="L85" s="290"/>
      <c r="M85" s="290"/>
      <c r="N85" s="290"/>
      <c r="O85" s="247"/>
      <c r="P85" s="239">
        <v>0</v>
      </c>
      <c r="Q85" s="289">
        <v>0</v>
      </c>
      <c r="S85" s="127"/>
      <c r="T85" s="127"/>
    </row>
    <row r="86" spans="1:20" ht="16.5" customHeight="1">
      <c r="A86" s="350"/>
      <c r="B86" s="352"/>
      <c r="C86" s="31"/>
      <c r="D86" s="177" t="s">
        <v>151</v>
      </c>
      <c r="E86" s="177" t="s">
        <v>154</v>
      </c>
      <c r="F86" s="44">
        <v>75</v>
      </c>
      <c r="G86" s="45"/>
      <c r="H86" s="45"/>
      <c r="I86" s="45"/>
      <c r="J86" s="247">
        <f t="shared" si="1"/>
        <v>0</v>
      </c>
      <c r="K86" s="290"/>
      <c r="L86" s="290"/>
      <c r="M86" s="290"/>
      <c r="N86" s="290"/>
      <c r="O86" s="247"/>
      <c r="P86" s="239">
        <v>0</v>
      </c>
      <c r="Q86" s="289">
        <v>0</v>
      </c>
      <c r="S86" s="127"/>
      <c r="T86" s="127"/>
    </row>
    <row r="87" spans="1:20" ht="63.75" customHeight="1">
      <c r="A87" s="350"/>
      <c r="B87" s="352"/>
      <c r="C87" s="31"/>
      <c r="D87" s="177" t="s">
        <v>152</v>
      </c>
      <c r="E87" s="177" t="s">
        <v>245</v>
      </c>
      <c r="F87" s="44">
        <v>76</v>
      </c>
      <c r="G87" s="45"/>
      <c r="H87" s="45"/>
      <c r="I87" s="45"/>
      <c r="J87" s="247">
        <f t="shared" si="1"/>
        <v>0</v>
      </c>
      <c r="K87" s="290"/>
      <c r="L87" s="290"/>
      <c r="M87" s="290"/>
      <c r="N87" s="290"/>
      <c r="O87" s="247"/>
      <c r="P87" s="239">
        <v>0</v>
      </c>
      <c r="Q87" s="289">
        <v>0</v>
      </c>
      <c r="S87" s="127"/>
      <c r="T87" s="127"/>
    </row>
    <row r="88" spans="1:20" ht="28.5" customHeight="1">
      <c r="A88" s="350"/>
      <c r="B88" s="352"/>
      <c r="C88" s="31"/>
      <c r="D88" s="177" t="s">
        <v>153</v>
      </c>
      <c r="E88" s="177" t="s">
        <v>155</v>
      </c>
      <c r="F88" s="44">
        <v>77</v>
      </c>
      <c r="G88" s="45"/>
      <c r="H88" s="45">
        <v>8</v>
      </c>
      <c r="I88" s="45"/>
      <c r="J88" s="247">
        <f t="shared" si="1"/>
        <v>8</v>
      </c>
      <c r="K88" s="290"/>
      <c r="L88" s="290"/>
      <c r="M88" s="290"/>
      <c r="N88" s="290"/>
      <c r="O88" s="247"/>
      <c r="P88" s="239">
        <f>O88/J88</f>
        <v>0</v>
      </c>
      <c r="Q88" s="289">
        <v>0</v>
      </c>
      <c r="S88" s="127"/>
      <c r="T88" s="127"/>
    </row>
    <row r="89" spans="1:20" ht="13.5" customHeight="1">
      <c r="A89" s="350"/>
      <c r="B89" s="352"/>
      <c r="C89" s="31" t="s">
        <v>87</v>
      </c>
      <c r="D89" s="348" t="s">
        <v>46</v>
      </c>
      <c r="E89" s="348"/>
      <c r="F89" s="44">
        <v>78</v>
      </c>
      <c r="G89" s="45">
        <v>106</v>
      </c>
      <c r="H89" s="45">
        <v>310</v>
      </c>
      <c r="I89" s="45"/>
      <c r="J89" s="247">
        <f t="shared" si="1"/>
        <v>310</v>
      </c>
      <c r="K89" s="290">
        <v>120</v>
      </c>
      <c r="L89" s="290">
        <v>200</v>
      </c>
      <c r="M89" s="290">
        <v>250</v>
      </c>
      <c r="N89" s="290">
        <v>275</v>
      </c>
      <c r="O89" s="247">
        <v>275</v>
      </c>
      <c r="P89" s="239">
        <f>O89/J89</f>
        <v>0.8870967741935484</v>
      </c>
      <c r="Q89" s="289">
        <v>0</v>
      </c>
      <c r="S89" s="127"/>
      <c r="T89" s="127"/>
    </row>
    <row r="90" spans="1:20" ht="49.5" customHeight="1">
      <c r="A90" s="350"/>
      <c r="B90" s="352"/>
      <c r="C90" s="343" t="s">
        <v>390</v>
      </c>
      <c r="D90" s="343"/>
      <c r="E90" s="343"/>
      <c r="F90" s="44">
        <v>79</v>
      </c>
      <c r="G90" s="45">
        <f>G91+G92+G93+G94+G95+G96</f>
        <v>115</v>
      </c>
      <c r="H90" s="45">
        <f>H91+H92+H93+H94+H95+H96</f>
        <v>114</v>
      </c>
      <c r="I90" s="45">
        <f>I91+I92+I93+I94+I95+I96</f>
        <v>0</v>
      </c>
      <c r="J90" s="247">
        <f t="shared" si="1"/>
        <v>114</v>
      </c>
      <c r="K90" s="247">
        <f>K91+K92+K93+K94+K95+K96</f>
        <v>20</v>
      </c>
      <c r="L90" s="247">
        <f>L91+L92+L93+L94+L95+L96</f>
        <v>39</v>
      </c>
      <c r="M90" s="247">
        <f>M91+M92+M93+M94+M95+M96</f>
        <v>58</v>
      </c>
      <c r="N90" s="247">
        <f>N91+N92+N93+N94+N95+N96</f>
        <v>77</v>
      </c>
      <c r="O90" s="247">
        <f>O91+O92+O93+O94+O95+O96</f>
        <v>77</v>
      </c>
      <c r="P90" s="239">
        <f>O90/J90</f>
        <v>0.6754385964912281</v>
      </c>
      <c r="Q90" s="289">
        <v>0</v>
      </c>
      <c r="S90" s="127"/>
      <c r="T90" s="127"/>
    </row>
    <row r="91" spans="1:20" ht="24.75" customHeight="1">
      <c r="A91" s="350"/>
      <c r="B91" s="352"/>
      <c r="C91" s="31" t="s">
        <v>27</v>
      </c>
      <c r="D91" s="362" t="s">
        <v>104</v>
      </c>
      <c r="E91" s="356"/>
      <c r="F91" s="44">
        <v>80</v>
      </c>
      <c r="G91" s="45"/>
      <c r="H91" s="45"/>
      <c r="I91" s="45"/>
      <c r="J91" s="247">
        <f t="shared" si="1"/>
        <v>0</v>
      </c>
      <c r="K91" s="290"/>
      <c r="L91" s="290"/>
      <c r="M91" s="290"/>
      <c r="N91" s="290"/>
      <c r="O91" s="247"/>
      <c r="P91" s="239">
        <v>0</v>
      </c>
      <c r="Q91" s="289">
        <v>0</v>
      </c>
      <c r="S91" s="127"/>
      <c r="T91" s="127"/>
    </row>
    <row r="92" spans="1:20" ht="27" customHeight="1">
      <c r="A92" s="350"/>
      <c r="B92" s="352"/>
      <c r="C92" s="31" t="s">
        <v>28</v>
      </c>
      <c r="D92" s="348" t="s">
        <v>105</v>
      </c>
      <c r="E92" s="356"/>
      <c r="F92" s="44">
        <v>81</v>
      </c>
      <c r="G92" s="45">
        <v>23</v>
      </c>
      <c r="H92" s="45">
        <v>23</v>
      </c>
      <c r="I92" s="45"/>
      <c r="J92" s="247">
        <f t="shared" si="1"/>
        <v>23</v>
      </c>
      <c r="K92" s="290">
        <v>6</v>
      </c>
      <c r="L92" s="290">
        <v>12</v>
      </c>
      <c r="M92" s="290">
        <v>18</v>
      </c>
      <c r="N92" s="290">
        <v>24</v>
      </c>
      <c r="O92" s="247">
        <v>24</v>
      </c>
      <c r="P92" s="239">
        <f>O92/J92</f>
        <v>1.0434782608695652</v>
      </c>
      <c r="Q92" s="289">
        <f>J92/G92</f>
        <v>1</v>
      </c>
      <c r="S92" s="127"/>
      <c r="T92" s="127"/>
    </row>
    <row r="93" spans="1:20" ht="15" customHeight="1">
      <c r="A93" s="350"/>
      <c r="B93" s="352"/>
      <c r="C93" s="31" t="s">
        <v>30</v>
      </c>
      <c r="D93" s="348" t="s">
        <v>106</v>
      </c>
      <c r="E93" s="356"/>
      <c r="F93" s="44">
        <v>82</v>
      </c>
      <c r="G93" s="45"/>
      <c r="H93" s="45"/>
      <c r="I93" s="45"/>
      <c r="J93" s="247"/>
      <c r="K93" s="290"/>
      <c r="L93" s="290"/>
      <c r="M93" s="290"/>
      <c r="N93" s="290"/>
      <c r="O93" s="247"/>
      <c r="P93" s="239">
        <v>0</v>
      </c>
      <c r="Q93" s="289">
        <v>0</v>
      </c>
      <c r="S93" s="127"/>
      <c r="T93" s="127"/>
    </row>
    <row r="94" spans="1:20" ht="15" customHeight="1">
      <c r="A94" s="350"/>
      <c r="B94" s="352"/>
      <c r="C94" s="31" t="s">
        <v>32</v>
      </c>
      <c r="D94" s="348" t="s">
        <v>255</v>
      </c>
      <c r="E94" s="356"/>
      <c r="F94" s="44">
        <v>83</v>
      </c>
      <c r="G94" s="45"/>
      <c r="H94" s="45">
        <v>1</v>
      </c>
      <c r="I94" s="45"/>
      <c r="J94" s="247"/>
      <c r="K94" s="290">
        <v>1</v>
      </c>
      <c r="L94" s="290">
        <v>1</v>
      </c>
      <c r="M94" s="290">
        <v>1</v>
      </c>
      <c r="N94" s="290">
        <v>1</v>
      </c>
      <c r="O94" s="247">
        <v>1</v>
      </c>
      <c r="P94" s="239">
        <v>0</v>
      </c>
      <c r="Q94" s="289">
        <v>0</v>
      </c>
      <c r="S94" s="127"/>
      <c r="T94" s="127"/>
    </row>
    <row r="95" spans="1:20" ht="15" customHeight="1">
      <c r="A95" s="350"/>
      <c r="B95" s="352"/>
      <c r="C95" s="31" t="s">
        <v>33</v>
      </c>
      <c r="D95" s="348" t="s">
        <v>107</v>
      </c>
      <c r="E95" s="356"/>
      <c r="F95" s="44">
        <v>84</v>
      </c>
      <c r="G95" s="45"/>
      <c r="H95" s="45"/>
      <c r="I95" s="45"/>
      <c r="J95" s="247"/>
      <c r="K95" s="290"/>
      <c r="L95" s="290"/>
      <c r="M95" s="290"/>
      <c r="N95" s="290"/>
      <c r="O95" s="247"/>
      <c r="P95" s="239">
        <v>0</v>
      </c>
      <c r="Q95" s="289">
        <v>0</v>
      </c>
      <c r="S95" s="127"/>
      <c r="T95" s="127"/>
    </row>
    <row r="96" spans="1:20" ht="15" customHeight="1">
      <c r="A96" s="350"/>
      <c r="B96" s="352"/>
      <c r="C96" s="31" t="s">
        <v>39</v>
      </c>
      <c r="D96" s="348" t="s">
        <v>351</v>
      </c>
      <c r="E96" s="360"/>
      <c r="F96" s="44">
        <v>85</v>
      </c>
      <c r="G96" s="45">
        <v>92</v>
      </c>
      <c r="H96" s="45">
        <v>90</v>
      </c>
      <c r="I96" s="45"/>
      <c r="J96" s="247">
        <f t="shared" si="1"/>
        <v>90</v>
      </c>
      <c r="K96" s="290">
        <v>13</v>
      </c>
      <c r="L96" s="290">
        <v>26</v>
      </c>
      <c r="M96" s="290">
        <v>39</v>
      </c>
      <c r="N96" s="290">
        <v>52</v>
      </c>
      <c r="O96" s="247">
        <v>52</v>
      </c>
      <c r="P96" s="239">
        <f aca="true" t="shared" si="3" ref="P96:P102">O96/J96</f>
        <v>0.5777777777777777</v>
      </c>
      <c r="Q96" s="289">
        <f aca="true" t="shared" si="4" ref="Q96:Q101">J96/G96</f>
        <v>0.9782608695652174</v>
      </c>
      <c r="S96" s="127"/>
      <c r="T96" s="127"/>
    </row>
    <row r="97" spans="1:20" s="236" customFormat="1" ht="28.5" customHeight="1">
      <c r="A97" s="350"/>
      <c r="B97" s="352"/>
      <c r="C97" s="346" t="s">
        <v>339</v>
      </c>
      <c r="D97" s="349"/>
      <c r="E97" s="347"/>
      <c r="F97" s="42">
        <v>86</v>
      </c>
      <c r="G97" s="50">
        <f>G98+G111+G115+G124</f>
        <v>2154</v>
      </c>
      <c r="H97" s="50">
        <f>H98+H111+H115+H124</f>
        <v>2789</v>
      </c>
      <c r="I97" s="50">
        <f>I98+I111+I115+I124</f>
        <v>0</v>
      </c>
      <c r="J97" s="247">
        <f t="shared" si="1"/>
        <v>2789</v>
      </c>
      <c r="K97" s="247">
        <f>K98+K111+K115+K124</f>
        <v>701</v>
      </c>
      <c r="L97" s="247">
        <f>L98+L111+L115+L124</f>
        <v>1473</v>
      </c>
      <c r="M97" s="247">
        <f>M98+M111+M115+M124</f>
        <v>2114</v>
      </c>
      <c r="N97" s="247">
        <f>N98+N111+N115+N124</f>
        <v>2767</v>
      </c>
      <c r="O97" s="247">
        <f>O98+O111+O115+O124</f>
        <v>2767</v>
      </c>
      <c r="P97" s="240">
        <f t="shared" si="3"/>
        <v>0.9921118680530656</v>
      </c>
      <c r="Q97" s="289">
        <f t="shared" si="4"/>
        <v>1.2948003714020426</v>
      </c>
      <c r="S97" s="127"/>
      <c r="T97" s="127"/>
    </row>
    <row r="98" spans="1:20" ht="26.25" customHeight="1">
      <c r="A98" s="350"/>
      <c r="B98" s="352"/>
      <c r="C98" s="31" t="s">
        <v>256</v>
      </c>
      <c r="D98" s="346" t="s">
        <v>282</v>
      </c>
      <c r="E98" s="347"/>
      <c r="F98" s="44">
        <v>87</v>
      </c>
      <c r="G98" s="45">
        <f>G99+G103</f>
        <v>1736</v>
      </c>
      <c r="H98" s="45">
        <f>H99+H103</f>
        <v>2091</v>
      </c>
      <c r="I98" s="45">
        <f>I99+I103</f>
        <v>0</v>
      </c>
      <c r="J98" s="247">
        <f t="shared" si="1"/>
        <v>2091</v>
      </c>
      <c r="K98" s="247">
        <f>K99+K103</f>
        <v>553</v>
      </c>
      <c r="L98" s="247">
        <f>L99+L103</f>
        <v>1117</v>
      </c>
      <c r="M98" s="247">
        <f>M99+M103</f>
        <v>1633</v>
      </c>
      <c r="N98" s="247">
        <f>N99+N103</f>
        <v>2150</v>
      </c>
      <c r="O98" s="247">
        <f>O99+O103</f>
        <v>2150</v>
      </c>
      <c r="P98" s="239">
        <f t="shared" si="3"/>
        <v>1.0282161645145864</v>
      </c>
      <c r="Q98" s="289">
        <f t="shared" si="4"/>
        <v>1.2044930875576036</v>
      </c>
      <c r="S98" s="127"/>
      <c r="T98" s="127"/>
    </row>
    <row r="99" spans="1:20" ht="15" customHeight="1">
      <c r="A99" s="350"/>
      <c r="B99" s="352"/>
      <c r="C99" s="31" t="s">
        <v>156</v>
      </c>
      <c r="D99" s="348" t="s">
        <v>283</v>
      </c>
      <c r="E99" s="348"/>
      <c r="F99" s="44">
        <v>88</v>
      </c>
      <c r="G99" s="45">
        <f>G100+G101+G102</f>
        <v>1532</v>
      </c>
      <c r="H99" s="45">
        <f>H100+H101+H102</f>
        <v>1878</v>
      </c>
      <c r="I99" s="45">
        <f>I100+I101+I102</f>
        <v>0</v>
      </c>
      <c r="J99" s="247">
        <f t="shared" si="1"/>
        <v>1878</v>
      </c>
      <c r="K99" s="247">
        <f>K100+K101+K102</f>
        <v>502</v>
      </c>
      <c r="L99" s="247">
        <f>L100+L101+L102</f>
        <v>1004</v>
      </c>
      <c r="M99" s="247">
        <f>M100+M101+M102</f>
        <v>1474</v>
      </c>
      <c r="N99" s="247">
        <f>N100+N101+N102</f>
        <v>1924</v>
      </c>
      <c r="O99" s="247">
        <f>O100+O101+O102</f>
        <v>1924</v>
      </c>
      <c r="P99" s="239">
        <f t="shared" si="3"/>
        <v>1.0244941427050054</v>
      </c>
      <c r="Q99" s="289">
        <f t="shared" si="4"/>
        <v>1.2258485639686685</v>
      </c>
      <c r="S99" s="127"/>
      <c r="T99" s="127"/>
    </row>
    <row r="100" spans="1:20" ht="15" customHeight="1">
      <c r="A100" s="350"/>
      <c r="B100" s="352"/>
      <c r="C100" s="350"/>
      <c r="D100" s="348" t="s">
        <v>172</v>
      </c>
      <c r="E100" s="348"/>
      <c r="F100" s="44">
        <v>89</v>
      </c>
      <c r="G100" s="45">
        <v>1323</v>
      </c>
      <c r="H100" s="45">
        <v>1503</v>
      </c>
      <c r="I100" s="45"/>
      <c r="J100" s="247">
        <f t="shared" si="1"/>
        <v>1503</v>
      </c>
      <c r="K100" s="290">
        <v>397</v>
      </c>
      <c r="L100" s="290">
        <v>794</v>
      </c>
      <c r="M100" s="290">
        <v>1174</v>
      </c>
      <c r="N100" s="290">
        <v>1493</v>
      </c>
      <c r="O100" s="247">
        <v>1493</v>
      </c>
      <c r="P100" s="239">
        <f t="shared" si="3"/>
        <v>0.9933466400532269</v>
      </c>
      <c r="Q100" s="289">
        <f t="shared" si="4"/>
        <v>1.1360544217687074</v>
      </c>
      <c r="S100" s="127"/>
      <c r="T100" s="127"/>
    </row>
    <row r="101" spans="1:20" ht="42" customHeight="1">
      <c r="A101" s="350"/>
      <c r="B101" s="352"/>
      <c r="C101" s="350"/>
      <c r="D101" s="344" t="s">
        <v>188</v>
      </c>
      <c r="E101" s="345"/>
      <c r="F101" s="44">
        <v>90</v>
      </c>
      <c r="G101" s="45">
        <v>209</v>
      </c>
      <c r="H101" s="45">
        <v>354</v>
      </c>
      <c r="I101" s="45"/>
      <c r="J101" s="247">
        <f t="shared" si="1"/>
        <v>354</v>
      </c>
      <c r="K101" s="290">
        <v>105</v>
      </c>
      <c r="L101" s="290">
        <v>210</v>
      </c>
      <c r="M101" s="290">
        <v>300</v>
      </c>
      <c r="N101" s="290">
        <v>406</v>
      </c>
      <c r="O101" s="247">
        <v>406</v>
      </c>
      <c r="P101" s="239">
        <f t="shared" si="3"/>
        <v>1.1468926553672316</v>
      </c>
      <c r="Q101" s="289">
        <f t="shared" si="4"/>
        <v>1.69377990430622</v>
      </c>
      <c r="S101" s="127"/>
      <c r="T101" s="127"/>
    </row>
    <row r="102" spans="1:20" ht="12.75" customHeight="1">
      <c r="A102" s="350"/>
      <c r="B102" s="352"/>
      <c r="C102" s="350"/>
      <c r="D102" s="348" t="s">
        <v>173</v>
      </c>
      <c r="E102" s="348"/>
      <c r="F102" s="44">
        <v>91</v>
      </c>
      <c r="G102" s="45"/>
      <c r="H102" s="45">
        <v>21</v>
      </c>
      <c r="I102" s="45"/>
      <c r="J102" s="247">
        <f t="shared" si="1"/>
        <v>21</v>
      </c>
      <c r="K102" s="290"/>
      <c r="L102" s="290"/>
      <c r="M102" s="290"/>
      <c r="N102" s="290">
        <v>25</v>
      </c>
      <c r="O102" s="247">
        <v>25</v>
      </c>
      <c r="P102" s="239">
        <f t="shared" si="3"/>
        <v>1.1904761904761905</v>
      </c>
      <c r="Q102" s="289">
        <v>0</v>
      </c>
      <c r="S102" s="127"/>
      <c r="T102" s="127"/>
    </row>
    <row r="103" spans="1:20" ht="30.75" customHeight="1">
      <c r="A103" s="350"/>
      <c r="B103" s="352"/>
      <c r="C103" s="31" t="s">
        <v>157</v>
      </c>
      <c r="D103" s="348" t="s">
        <v>280</v>
      </c>
      <c r="E103" s="348"/>
      <c r="F103" s="44">
        <v>92</v>
      </c>
      <c r="G103" s="45">
        <v>204</v>
      </c>
      <c r="H103" s="45">
        <f>H104+H107+H108+H109+H110</f>
        <v>213</v>
      </c>
      <c r="I103" s="45">
        <f>I104+I107+I108+I109+I110</f>
        <v>0</v>
      </c>
      <c r="J103" s="247">
        <f t="shared" si="1"/>
        <v>213</v>
      </c>
      <c r="K103" s="247">
        <f>K104+K107+K108+K109+K110</f>
        <v>51</v>
      </c>
      <c r="L103" s="247">
        <f>L104+L107+L108+L109+L110</f>
        <v>113</v>
      </c>
      <c r="M103" s="247">
        <f>M104+M107+M108+M109+M110</f>
        <v>159</v>
      </c>
      <c r="N103" s="247">
        <f>N104+N107+N108+N109+N110</f>
        <v>226</v>
      </c>
      <c r="O103" s="247">
        <f>O104+O107+O108+O109+O110</f>
        <v>226</v>
      </c>
      <c r="P103" s="239">
        <f>O103/J103</f>
        <v>1.0610328638497653</v>
      </c>
      <c r="Q103" s="289">
        <f>J103/G103</f>
        <v>1.0441176470588236</v>
      </c>
      <c r="S103" s="127"/>
      <c r="T103" s="127"/>
    </row>
    <row r="104" spans="1:20" ht="51.75" customHeight="1">
      <c r="A104" s="350"/>
      <c r="B104" s="352"/>
      <c r="C104" s="31"/>
      <c r="D104" s="348" t="s">
        <v>92</v>
      </c>
      <c r="E104" s="348"/>
      <c r="F104" s="44">
        <v>93</v>
      </c>
      <c r="G104" s="45"/>
      <c r="H104" s="45"/>
      <c r="I104" s="45"/>
      <c r="J104" s="247">
        <f t="shared" si="1"/>
        <v>0</v>
      </c>
      <c r="K104" s="290"/>
      <c r="L104" s="290"/>
      <c r="M104" s="290"/>
      <c r="N104" s="290"/>
      <c r="O104" s="247"/>
      <c r="P104" s="239">
        <v>0</v>
      </c>
      <c r="Q104" s="289">
        <v>0</v>
      </c>
      <c r="S104" s="127"/>
      <c r="T104" s="127"/>
    </row>
    <row r="105" spans="1:20" ht="26.25" customHeight="1">
      <c r="A105" s="350"/>
      <c r="B105" s="352"/>
      <c r="C105" s="31"/>
      <c r="D105" s="177"/>
      <c r="E105" s="177" t="s">
        <v>243</v>
      </c>
      <c r="F105" s="44">
        <v>94</v>
      </c>
      <c r="G105" s="45"/>
      <c r="H105" s="45"/>
      <c r="I105" s="45"/>
      <c r="J105" s="247">
        <f t="shared" si="1"/>
        <v>0</v>
      </c>
      <c r="K105" s="290"/>
      <c r="L105" s="290"/>
      <c r="M105" s="290"/>
      <c r="N105" s="290"/>
      <c r="O105" s="247"/>
      <c r="P105" s="239">
        <v>0</v>
      </c>
      <c r="Q105" s="289">
        <v>0</v>
      </c>
      <c r="S105" s="127"/>
      <c r="T105" s="127"/>
    </row>
    <row r="106" spans="1:20" ht="25.5" customHeight="1">
      <c r="A106" s="350"/>
      <c r="B106" s="352"/>
      <c r="C106" s="31"/>
      <c r="D106" s="177"/>
      <c r="E106" s="177" t="s">
        <v>244</v>
      </c>
      <c r="F106" s="44">
        <v>95</v>
      </c>
      <c r="G106" s="45"/>
      <c r="H106" s="45"/>
      <c r="I106" s="45"/>
      <c r="J106" s="247">
        <f t="shared" si="1"/>
        <v>0</v>
      </c>
      <c r="K106" s="290"/>
      <c r="L106" s="290"/>
      <c r="M106" s="290"/>
      <c r="N106" s="290"/>
      <c r="O106" s="247"/>
      <c r="P106" s="239">
        <v>0</v>
      </c>
      <c r="Q106" s="289">
        <v>0</v>
      </c>
      <c r="S106" s="127"/>
      <c r="T106" s="127"/>
    </row>
    <row r="107" spans="1:20" ht="13.5" customHeight="1">
      <c r="A107" s="350"/>
      <c r="B107" s="352"/>
      <c r="C107" s="31"/>
      <c r="D107" s="348" t="s">
        <v>93</v>
      </c>
      <c r="E107" s="348"/>
      <c r="F107" s="44">
        <v>96</v>
      </c>
      <c r="G107" s="45">
        <v>215</v>
      </c>
      <c r="H107" s="45">
        <v>192</v>
      </c>
      <c r="I107" s="45"/>
      <c r="J107" s="247">
        <f t="shared" si="1"/>
        <v>192</v>
      </c>
      <c r="K107" s="290">
        <v>46</v>
      </c>
      <c r="L107" s="290">
        <v>95</v>
      </c>
      <c r="M107" s="290">
        <v>141</v>
      </c>
      <c r="N107" s="290">
        <v>190</v>
      </c>
      <c r="O107" s="247">
        <v>190</v>
      </c>
      <c r="P107" s="239">
        <f>O107/J107</f>
        <v>0.9895833333333334</v>
      </c>
      <c r="Q107" s="289">
        <f>J107/G107</f>
        <v>0.8930232558139535</v>
      </c>
      <c r="S107" s="127"/>
      <c r="T107" s="127"/>
    </row>
    <row r="108" spans="1:20" ht="12" customHeight="1">
      <c r="A108" s="350"/>
      <c r="B108" s="352"/>
      <c r="C108" s="31"/>
      <c r="D108" s="348" t="s">
        <v>94</v>
      </c>
      <c r="E108" s="348"/>
      <c r="F108" s="44">
        <v>97</v>
      </c>
      <c r="G108" s="45"/>
      <c r="H108" s="45"/>
      <c r="I108" s="45"/>
      <c r="J108" s="247">
        <f t="shared" si="1"/>
        <v>0</v>
      </c>
      <c r="K108" s="290"/>
      <c r="L108" s="290"/>
      <c r="M108" s="290"/>
      <c r="N108" s="290"/>
      <c r="O108" s="247"/>
      <c r="P108" s="239">
        <v>0</v>
      </c>
      <c r="Q108" s="289">
        <v>0</v>
      </c>
      <c r="S108" s="127"/>
      <c r="T108" s="127"/>
    </row>
    <row r="109" spans="1:20" ht="27" customHeight="1">
      <c r="A109" s="350"/>
      <c r="B109" s="352"/>
      <c r="C109" s="31"/>
      <c r="D109" s="348" t="s">
        <v>169</v>
      </c>
      <c r="E109" s="348"/>
      <c r="F109" s="44">
        <v>98</v>
      </c>
      <c r="G109" s="45"/>
      <c r="H109" s="45">
        <v>0</v>
      </c>
      <c r="I109" s="45">
        <f>H109</f>
        <v>0</v>
      </c>
      <c r="J109" s="247">
        <f t="shared" si="1"/>
        <v>0</v>
      </c>
      <c r="K109" s="290">
        <v>0</v>
      </c>
      <c r="L109" s="290"/>
      <c r="M109" s="290"/>
      <c r="N109" s="290">
        <v>0</v>
      </c>
      <c r="O109" s="247">
        <v>0</v>
      </c>
      <c r="P109" s="239">
        <v>0</v>
      </c>
      <c r="Q109" s="289">
        <v>0</v>
      </c>
      <c r="S109" s="127"/>
      <c r="T109" s="127"/>
    </row>
    <row r="110" spans="1:20" ht="12" customHeight="1">
      <c r="A110" s="350"/>
      <c r="B110" s="352"/>
      <c r="C110" s="31"/>
      <c r="D110" s="348" t="s">
        <v>170</v>
      </c>
      <c r="E110" s="348"/>
      <c r="F110" s="44">
        <v>99</v>
      </c>
      <c r="G110" s="45"/>
      <c r="H110" s="45">
        <v>21</v>
      </c>
      <c r="I110" s="45"/>
      <c r="J110" s="247">
        <f t="shared" si="1"/>
        <v>21</v>
      </c>
      <c r="K110" s="290">
        <v>5</v>
      </c>
      <c r="L110" s="290">
        <v>18</v>
      </c>
      <c r="M110" s="290">
        <v>18</v>
      </c>
      <c r="N110" s="290">
        <v>36</v>
      </c>
      <c r="O110" s="247">
        <v>36</v>
      </c>
      <c r="P110" s="239">
        <f>O110/J110</f>
        <v>1.7142857142857142</v>
      </c>
      <c r="Q110" s="289">
        <v>0</v>
      </c>
      <c r="S110" s="127"/>
      <c r="T110" s="127"/>
    </row>
    <row r="111" spans="1:20" ht="25.5" customHeight="1">
      <c r="A111" s="350"/>
      <c r="B111" s="352"/>
      <c r="C111" s="31" t="s">
        <v>158</v>
      </c>
      <c r="D111" s="348" t="s">
        <v>281</v>
      </c>
      <c r="E111" s="348"/>
      <c r="F111" s="44">
        <v>100</v>
      </c>
      <c r="G111" s="45">
        <f>G112+G113+G114</f>
        <v>0</v>
      </c>
      <c r="H111" s="45">
        <f>H112+H113+H114</f>
        <v>129</v>
      </c>
      <c r="I111" s="45">
        <f>I112+I113+I114</f>
        <v>0</v>
      </c>
      <c r="J111" s="247">
        <f t="shared" si="1"/>
        <v>129</v>
      </c>
      <c r="K111" s="290">
        <v>0</v>
      </c>
      <c r="L111" s="290">
        <v>0</v>
      </c>
      <c r="M111" s="290">
        <v>0</v>
      </c>
      <c r="N111" s="290">
        <v>0</v>
      </c>
      <c r="O111" s="247">
        <f>O112+O113+O114</f>
        <v>0</v>
      </c>
      <c r="P111" s="239">
        <f>O111/J111</f>
        <v>0</v>
      </c>
      <c r="Q111" s="289">
        <v>0</v>
      </c>
      <c r="S111" s="127"/>
      <c r="T111" s="127"/>
    </row>
    <row r="112" spans="1:20" ht="27" customHeight="1">
      <c r="A112" s="350"/>
      <c r="B112" s="352"/>
      <c r="C112" s="31"/>
      <c r="D112" s="348" t="s">
        <v>95</v>
      </c>
      <c r="E112" s="348"/>
      <c r="F112" s="44">
        <v>101</v>
      </c>
      <c r="G112" s="45"/>
      <c r="H112" s="45"/>
      <c r="I112" s="45"/>
      <c r="J112" s="247">
        <f t="shared" si="1"/>
        <v>0</v>
      </c>
      <c r="K112" s="290"/>
      <c r="L112" s="290"/>
      <c r="M112" s="290"/>
      <c r="N112" s="290"/>
      <c r="O112" s="247"/>
      <c r="P112" s="239">
        <v>0</v>
      </c>
      <c r="Q112" s="289">
        <v>0</v>
      </c>
      <c r="S112" s="127"/>
      <c r="T112" s="127"/>
    </row>
    <row r="113" spans="1:20" ht="24.75" customHeight="1">
      <c r="A113" s="350"/>
      <c r="B113" s="352"/>
      <c r="C113" s="31"/>
      <c r="D113" s="348" t="s">
        <v>96</v>
      </c>
      <c r="E113" s="348"/>
      <c r="F113" s="44">
        <v>102</v>
      </c>
      <c r="G113" s="45"/>
      <c r="H113" s="45">
        <v>129</v>
      </c>
      <c r="I113" s="45"/>
      <c r="J113" s="247">
        <f t="shared" si="1"/>
        <v>129</v>
      </c>
      <c r="K113" s="290"/>
      <c r="L113" s="290"/>
      <c r="M113" s="290"/>
      <c r="N113" s="290"/>
      <c r="O113" s="247"/>
      <c r="P113" s="239">
        <v>0</v>
      </c>
      <c r="Q113" s="289">
        <f>O113/J113</f>
        <v>0</v>
      </c>
      <c r="S113" s="127"/>
      <c r="T113" s="127"/>
    </row>
    <row r="114" spans="1:20" ht="54" customHeight="1">
      <c r="A114" s="350"/>
      <c r="B114" s="352"/>
      <c r="C114" s="31"/>
      <c r="D114" s="348" t="s">
        <v>171</v>
      </c>
      <c r="E114" s="348"/>
      <c r="F114" s="44">
        <v>103</v>
      </c>
      <c r="G114" s="45"/>
      <c r="H114" s="45"/>
      <c r="I114" s="45"/>
      <c r="J114" s="247">
        <f t="shared" si="1"/>
        <v>0</v>
      </c>
      <c r="K114" s="290"/>
      <c r="L114" s="290"/>
      <c r="M114" s="290"/>
      <c r="N114" s="290"/>
      <c r="O114" s="247"/>
      <c r="P114" s="239">
        <v>0</v>
      </c>
      <c r="Q114" s="289">
        <v>0</v>
      </c>
      <c r="S114" s="127"/>
      <c r="T114" s="127"/>
    </row>
    <row r="115" spans="1:20" ht="66.75" customHeight="1">
      <c r="A115" s="350"/>
      <c r="B115" s="352"/>
      <c r="C115" s="31" t="s">
        <v>159</v>
      </c>
      <c r="D115" s="348" t="s">
        <v>315</v>
      </c>
      <c r="E115" s="348"/>
      <c r="F115" s="44">
        <v>104</v>
      </c>
      <c r="G115" s="45">
        <f>G116+G119+G122+G123</f>
        <v>57</v>
      </c>
      <c r="H115" s="45">
        <f>H116+H119+H122+H123</f>
        <v>115</v>
      </c>
      <c r="I115" s="45">
        <f>I116+I119+I122+I123</f>
        <v>0</v>
      </c>
      <c r="J115" s="247">
        <f t="shared" si="1"/>
        <v>115</v>
      </c>
      <c r="K115" s="247">
        <f>K116+K119+K122+K123</f>
        <v>21</v>
      </c>
      <c r="L115" s="247">
        <f>L116+L119+L122+L123</f>
        <v>107</v>
      </c>
      <c r="M115" s="247">
        <f>M116+M119+M122+M123</f>
        <v>128</v>
      </c>
      <c r="N115" s="247">
        <f>N116+N119+N122+N123</f>
        <v>149</v>
      </c>
      <c r="O115" s="247">
        <f>O116+O119+O122+O123</f>
        <v>149</v>
      </c>
      <c r="P115" s="239">
        <f>O115/J115</f>
        <v>1.2956521739130435</v>
      </c>
      <c r="Q115" s="289">
        <f>J115/G115</f>
        <v>2.017543859649123</v>
      </c>
      <c r="S115" s="127"/>
      <c r="T115" s="127"/>
    </row>
    <row r="116" spans="1:20" ht="13.5" customHeight="1">
      <c r="A116" s="350"/>
      <c r="B116" s="352"/>
      <c r="C116" s="350"/>
      <c r="D116" s="348" t="s">
        <v>221</v>
      </c>
      <c r="E116" s="348"/>
      <c r="F116" s="44">
        <v>105</v>
      </c>
      <c r="G116" s="45">
        <f>G117+G118</f>
        <v>57</v>
      </c>
      <c r="H116" s="45">
        <f>H117+H118</f>
        <v>115</v>
      </c>
      <c r="I116" s="45"/>
      <c r="J116" s="247">
        <f t="shared" si="1"/>
        <v>115</v>
      </c>
      <c r="K116" s="247">
        <f>SUM(K117:K118)</f>
        <v>21</v>
      </c>
      <c r="L116" s="247">
        <f>SUM(L117:L118)</f>
        <v>107</v>
      </c>
      <c r="M116" s="247">
        <f>SUM(M117:M118)</f>
        <v>128</v>
      </c>
      <c r="N116" s="247">
        <f>SUM(N117:N118)</f>
        <v>149</v>
      </c>
      <c r="O116" s="247">
        <f>SUM(O117:O118)</f>
        <v>149</v>
      </c>
      <c r="P116" s="239">
        <f>O116/J116</f>
        <v>1.2956521739130435</v>
      </c>
      <c r="Q116" s="289">
        <f>J116/G116</f>
        <v>2.017543859649123</v>
      </c>
      <c r="S116" s="127"/>
      <c r="T116" s="127"/>
    </row>
    <row r="117" spans="1:20" ht="13.5" customHeight="1">
      <c r="A117" s="350"/>
      <c r="B117" s="352"/>
      <c r="C117" s="350"/>
      <c r="D117" s="177"/>
      <c r="E117" s="186" t="s">
        <v>267</v>
      </c>
      <c r="F117" s="44">
        <v>106</v>
      </c>
      <c r="G117" s="45">
        <v>57</v>
      </c>
      <c r="H117" s="45">
        <v>78</v>
      </c>
      <c r="I117" s="45"/>
      <c r="J117" s="247">
        <f t="shared" si="1"/>
        <v>78</v>
      </c>
      <c r="K117" s="290">
        <v>21</v>
      </c>
      <c r="L117" s="290">
        <v>42</v>
      </c>
      <c r="M117" s="290">
        <v>63</v>
      </c>
      <c r="N117" s="290">
        <v>84</v>
      </c>
      <c r="O117" s="247">
        <v>84</v>
      </c>
      <c r="P117" s="239">
        <f>O117/J117</f>
        <v>1.0769230769230769</v>
      </c>
      <c r="Q117" s="289">
        <f>J117/G117</f>
        <v>1.368421052631579</v>
      </c>
      <c r="S117" s="127"/>
      <c r="T117" s="127"/>
    </row>
    <row r="118" spans="1:20" ht="13.5" customHeight="1">
      <c r="A118" s="350"/>
      <c r="B118" s="352"/>
      <c r="C118" s="350"/>
      <c r="D118" s="177"/>
      <c r="E118" s="186" t="s">
        <v>285</v>
      </c>
      <c r="F118" s="44">
        <v>107</v>
      </c>
      <c r="G118" s="45"/>
      <c r="H118" s="45">
        <v>37</v>
      </c>
      <c r="I118" s="45"/>
      <c r="J118" s="247">
        <f t="shared" si="1"/>
        <v>37</v>
      </c>
      <c r="K118" s="290"/>
      <c r="L118" s="290">
        <v>65</v>
      </c>
      <c r="M118" s="290">
        <v>65</v>
      </c>
      <c r="N118" s="290">
        <v>65</v>
      </c>
      <c r="O118" s="247">
        <v>65</v>
      </c>
      <c r="P118" s="239">
        <f>O118/J118</f>
        <v>1.7567567567567568</v>
      </c>
      <c r="Q118" s="289">
        <v>0</v>
      </c>
      <c r="S118" s="127"/>
      <c r="T118" s="127"/>
    </row>
    <row r="119" spans="1:20" ht="27" customHeight="1">
      <c r="A119" s="350"/>
      <c r="B119" s="352"/>
      <c r="C119" s="350"/>
      <c r="D119" s="348" t="s">
        <v>266</v>
      </c>
      <c r="E119" s="348"/>
      <c r="F119" s="44">
        <v>108</v>
      </c>
      <c r="G119" s="45"/>
      <c r="H119" s="45"/>
      <c r="I119" s="45"/>
      <c r="J119" s="247">
        <f t="shared" si="1"/>
        <v>0</v>
      </c>
      <c r="K119" s="247">
        <f>K120+K121</f>
        <v>0</v>
      </c>
      <c r="L119" s="247">
        <f>L120+L121</f>
        <v>0</v>
      </c>
      <c r="M119" s="247">
        <f>M120+M121</f>
        <v>0</v>
      </c>
      <c r="N119" s="247">
        <f>N120+N121</f>
        <v>0</v>
      </c>
      <c r="O119" s="247">
        <f>O120+O121</f>
        <v>0</v>
      </c>
      <c r="P119" s="239">
        <v>0</v>
      </c>
      <c r="Q119" s="289">
        <v>0</v>
      </c>
      <c r="S119" s="127"/>
      <c r="T119" s="127"/>
    </row>
    <row r="120" spans="1:20" ht="14.25" customHeight="1">
      <c r="A120" s="350"/>
      <c r="B120" s="352"/>
      <c r="C120" s="350"/>
      <c r="D120" s="177"/>
      <c r="E120" s="186" t="s">
        <v>267</v>
      </c>
      <c r="F120" s="44">
        <v>109</v>
      </c>
      <c r="G120" s="45"/>
      <c r="H120" s="45"/>
      <c r="I120" s="45"/>
      <c r="J120" s="247">
        <f t="shared" si="1"/>
        <v>0</v>
      </c>
      <c r="K120" s="290"/>
      <c r="L120" s="290"/>
      <c r="M120" s="290"/>
      <c r="N120" s="290"/>
      <c r="O120" s="247"/>
      <c r="P120" s="239">
        <v>0</v>
      </c>
      <c r="Q120" s="289">
        <v>0</v>
      </c>
      <c r="S120" s="127"/>
      <c r="T120" s="127"/>
    </row>
    <row r="121" spans="1:20" ht="14.25" customHeight="1">
      <c r="A121" s="350"/>
      <c r="B121" s="352"/>
      <c r="C121" s="350"/>
      <c r="D121" s="177"/>
      <c r="E121" s="186" t="s">
        <v>285</v>
      </c>
      <c r="F121" s="44">
        <v>110</v>
      </c>
      <c r="G121" s="45"/>
      <c r="H121" s="45"/>
      <c r="I121" s="45"/>
      <c r="J121" s="247">
        <f t="shared" si="1"/>
        <v>0</v>
      </c>
      <c r="K121" s="290"/>
      <c r="L121" s="290"/>
      <c r="M121" s="290"/>
      <c r="N121" s="290"/>
      <c r="O121" s="247"/>
      <c r="P121" s="239">
        <v>0</v>
      </c>
      <c r="Q121" s="289">
        <v>0</v>
      </c>
      <c r="S121" s="127"/>
      <c r="T121" s="127"/>
    </row>
    <row r="122" spans="1:20" ht="12.75" customHeight="1">
      <c r="A122" s="350"/>
      <c r="B122" s="352"/>
      <c r="C122" s="350"/>
      <c r="D122" s="348" t="s">
        <v>219</v>
      </c>
      <c r="E122" s="348"/>
      <c r="F122" s="44">
        <v>111</v>
      </c>
      <c r="G122" s="45"/>
      <c r="H122" s="45"/>
      <c r="I122" s="45"/>
      <c r="J122" s="247">
        <f t="shared" si="1"/>
        <v>0</v>
      </c>
      <c r="K122" s="290"/>
      <c r="L122" s="290"/>
      <c r="M122" s="290"/>
      <c r="N122" s="290"/>
      <c r="O122" s="247"/>
      <c r="P122" s="239">
        <v>0</v>
      </c>
      <c r="Q122" s="289">
        <v>0</v>
      </c>
      <c r="S122" s="127"/>
      <c r="T122" s="127"/>
    </row>
    <row r="123" spans="1:20" ht="13.5" customHeight="1">
      <c r="A123" s="350"/>
      <c r="B123" s="352"/>
      <c r="C123" s="31"/>
      <c r="D123" s="348" t="s">
        <v>220</v>
      </c>
      <c r="E123" s="348"/>
      <c r="F123" s="44">
        <v>112</v>
      </c>
      <c r="G123" s="45"/>
      <c r="H123" s="45"/>
      <c r="I123" s="45"/>
      <c r="J123" s="247">
        <f t="shared" si="1"/>
        <v>0</v>
      </c>
      <c r="K123" s="290"/>
      <c r="L123" s="290"/>
      <c r="M123" s="290"/>
      <c r="N123" s="290"/>
      <c r="O123" s="247"/>
      <c r="P123" s="239">
        <v>0</v>
      </c>
      <c r="Q123" s="289">
        <v>0</v>
      </c>
      <c r="S123" s="127"/>
      <c r="T123" s="127"/>
    </row>
    <row r="124" spans="1:20" ht="53.25" customHeight="1">
      <c r="A124" s="350"/>
      <c r="B124" s="352"/>
      <c r="C124" s="31" t="s">
        <v>160</v>
      </c>
      <c r="D124" s="348" t="s">
        <v>391</v>
      </c>
      <c r="E124" s="348"/>
      <c r="F124" s="44">
        <v>113</v>
      </c>
      <c r="G124" s="45">
        <f>G125+G126+G127+G128+G129+G130</f>
        <v>361</v>
      </c>
      <c r="H124" s="45">
        <f>H125+H126+H127+H128+H129+H130</f>
        <v>454</v>
      </c>
      <c r="I124" s="45">
        <f>I125+I126+I127+I128+I129+I130</f>
        <v>0</v>
      </c>
      <c r="J124" s="247">
        <f t="shared" si="1"/>
        <v>454</v>
      </c>
      <c r="K124" s="247">
        <f>K125+K126+K127+K128+K129+K130</f>
        <v>127</v>
      </c>
      <c r="L124" s="247">
        <f>L125+L126+L127+L128+L129+L130</f>
        <v>249</v>
      </c>
      <c r="M124" s="247">
        <f>M125+M126+M127+M128+M129+M130</f>
        <v>353</v>
      </c>
      <c r="N124" s="247">
        <f>N125+N126+N127+N128+N129+N130</f>
        <v>468</v>
      </c>
      <c r="O124" s="247">
        <f>O125+O126+O127+O128+O129+O130</f>
        <v>468</v>
      </c>
      <c r="P124" s="239">
        <f>O124/J124</f>
        <v>1.0308370044052864</v>
      </c>
      <c r="Q124" s="289">
        <f>J124/G124</f>
        <v>1.257617728531856</v>
      </c>
      <c r="S124" s="127"/>
      <c r="T124" s="127"/>
    </row>
    <row r="125" spans="1:20" ht="15.75" customHeight="1">
      <c r="A125" s="350"/>
      <c r="B125" s="352"/>
      <c r="C125" s="350"/>
      <c r="D125" s="348" t="s">
        <v>222</v>
      </c>
      <c r="E125" s="348"/>
      <c r="F125" s="44">
        <v>114</v>
      </c>
      <c r="G125" s="45">
        <v>254</v>
      </c>
      <c r="H125" s="45">
        <v>300</v>
      </c>
      <c r="I125" s="45"/>
      <c r="J125" s="247">
        <f t="shared" si="1"/>
        <v>300</v>
      </c>
      <c r="K125" s="290">
        <v>80</v>
      </c>
      <c r="L125" s="290">
        <v>160</v>
      </c>
      <c r="M125" s="290">
        <v>230</v>
      </c>
      <c r="N125" s="290">
        <v>304</v>
      </c>
      <c r="O125" s="247">
        <v>304</v>
      </c>
      <c r="P125" s="239">
        <f>O125/J125</f>
        <v>1.0133333333333334</v>
      </c>
      <c r="Q125" s="289">
        <f>J125/G125</f>
        <v>1.1811023622047243</v>
      </c>
      <c r="S125" s="127"/>
      <c r="T125" s="127"/>
    </row>
    <row r="126" spans="1:20" ht="27" customHeight="1">
      <c r="A126" s="350"/>
      <c r="B126" s="352"/>
      <c r="C126" s="350"/>
      <c r="D126" s="348" t="s">
        <v>223</v>
      </c>
      <c r="E126" s="348"/>
      <c r="F126" s="44">
        <v>115</v>
      </c>
      <c r="G126" s="45">
        <v>7</v>
      </c>
      <c r="H126" s="45">
        <v>9</v>
      </c>
      <c r="I126" s="45"/>
      <c r="J126" s="247">
        <f t="shared" si="1"/>
        <v>9</v>
      </c>
      <c r="K126" s="290">
        <v>3</v>
      </c>
      <c r="L126" s="290">
        <v>6</v>
      </c>
      <c r="M126" s="290">
        <v>8</v>
      </c>
      <c r="N126" s="290">
        <v>10</v>
      </c>
      <c r="O126" s="247">
        <v>10</v>
      </c>
      <c r="P126" s="239">
        <f>O126/J126</f>
        <v>1.1111111111111112</v>
      </c>
      <c r="Q126" s="289">
        <f>J126/G126</f>
        <v>1.2857142857142858</v>
      </c>
      <c r="S126" s="127"/>
      <c r="T126" s="127"/>
    </row>
    <row r="127" spans="1:20" ht="14.25" customHeight="1">
      <c r="A127" s="350"/>
      <c r="B127" s="352"/>
      <c r="C127" s="350"/>
      <c r="D127" s="348" t="s">
        <v>227</v>
      </c>
      <c r="E127" s="348"/>
      <c r="F127" s="44">
        <v>116</v>
      </c>
      <c r="G127" s="45">
        <v>96</v>
      </c>
      <c r="H127" s="45">
        <v>116</v>
      </c>
      <c r="I127" s="45"/>
      <c r="J127" s="247">
        <f t="shared" si="1"/>
        <v>116</v>
      </c>
      <c r="K127" s="290">
        <v>30</v>
      </c>
      <c r="L127" s="290">
        <v>55</v>
      </c>
      <c r="M127" s="290">
        <v>75</v>
      </c>
      <c r="N127" s="290">
        <v>100</v>
      </c>
      <c r="O127" s="247">
        <v>100</v>
      </c>
      <c r="P127" s="239">
        <f>O127/J127</f>
        <v>0.8620689655172413</v>
      </c>
      <c r="Q127" s="289">
        <f>J127/G127</f>
        <v>1.2083333333333333</v>
      </c>
      <c r="S127" s="127"/>
      <c r="T127" s="127"/>
    </row>
    <row r="128" spans="1:20" ht="25.5" customHeight="1">
      <c r="A128" s="350"/>
      <c r="B128" s="352"/>
      <c r="C128" s="350"/>
      <c r="D128" s="348" t="s">
        <v>224</v>
      </c>
      <c r="E128" s="348"/>
      <c r="F128" s="44">
        <v>117</v>
      </c>
      <c r="G128" s="45">
        <v>4</v>
      </c>
      <c r="H128" s="45">
        <v>29</v>
      </c>
      <c r="I128" s="45"/>
      <c r="J128" s="247">
        <f t="shared" si="1"/>
        <v>29</v>
      </c>
      <c r="K128" s="290">
        <v>14</v>
      </c>
      <c r="L128" s="290">
        <v>28</v>
      </c>
      <c r="M128" s="290">
        <v>40</v>
      </c>
      <c r="N128" s="290">
        <v>54</v>
      </c>
      <c r="O128" s="247">
        <v>54</v>
      </c>
      <c r="P128" s="239">
        <f>O128/J128</f>
        <v>1.8620689655172413</v>
      </c>
      <c r="Q128" s="289">
        <f>J128/G128</f>
        <v>7.25</v>
      </c>
      <c r="S128" s="127"/>
      <c r="T128" s="127"/>
    </row>
    <row r="129" spans="1:20" ht="29.25" customHeight="1">
      <c r="A129" s="350"/>
      <c r="B129" s="352"/>
      <c r="C129" s="350"/>
      <c r="D129" s="348" t="s">
        <v>225</v>
      </c>
      <c r="E129" s="348"/>
      <c r="F129" s="44">
        <v>118</v>
      </c>
      <c r="G129" s="45"/>
      <c r="H129" s="45"/>
      <c r="I129" s="45"/>
      <c r="J129" s="247">
        <f t="shared" si="1"/>
        <v>0</v>
      </c>
      <c r="K129" s="290"/>
      <c r="L129" s="290"/>
      <c r="M129" s="290"/>
      <c r="N129" s="290"/>
      <c r="O129" s="247"/>
      <c r="P129" s="239">
        <v>0</v>
      </c>
      <c r="Q129" s="289">
        <v>0</v>
      </c>
      <c r="S129" s="127"/>
      <c r="T129" s="127"/>
    </row>
    <row r="130" spans="1:20" ht="28.5" customHeight="1">
      <c r="A130" s="350"/>
      <c r="B130" s="352"/>
      <c r="C130" s="350"/>
      <c r="D130" s="348" t="s">
        <v>226</v>
      </c>
      <c r="E130" s="348"/>
      <c r="F130" s="44">
        <v>119</v>
      </c>
      <c r="G130" s="45"/>
      <c r="H130" s="45"/>
      <c r="I130" s="45"/>
      <c r="J130" s="247">
        <f t="shared" si="1"/>
        <v>0</v>
      </c>
      <c r="K130" s="290"/>
      <c r="L130" s="290"/>
      <c r="M130" s="290"/>
      <c r="N130" s="290"/>
      <c r="O130" s="247"/>
      <c r="P130" s="239">
        <v>0</v>
      </c>
      <c r="Q130" s="289">
        <v>0</v>
      </c>
      <c r="S130" s="127"/>
      <c r="T130" s="127"/>
    </row>
    <row r="131" spans="1:20" ht="42.75" customHeight="1">
      <c r="A131" s="350"/>
      <c r="B131" s="352"/>
      <c r="C131" s="346" t="s">
        <v>289</v>
      </c>
      <c r="D131" s="349"/>
      <c r="E131" s="347"/>
      <c r="F131" s="44">
        <v>120</v>
      </c>
      <c r="G131" s="45">
        <f>G132+G135+G136+G137+G138+G139</f>
        <v>282</v>
      </c>
      <c r="H131" s="45">
        <f>H132+H135+H136+H137+H138+H139</f>
        <v>328</v>
      </c>
      <c r="I131" s="45">
        <f>I132+I135+I136+I137+I138+I139</f>
        <v>0</v>
      </c>
      <c r="J131" s="247">
        <f t="shared" si="1"/>
        <v>328</v>
      </c>
      <c r="K131" s="247">
        <f>K132+K135+K136+K137+K138+K139</f>
        <v>80</v>
      </c>
      <c r="L131" s="247">
        <f>L132+L135+L136+L137+L138+L139</f>
        <v>160</v>
      </c>
      <c r="M131" s="247">
        <f>M132+M135+M136+M137+M138+M139</f>
        <v>240</v>
      </c>
      <c r="N131" s="247">
        <f>N132+N135+N136+N137+N138+N139</f>
        <v>315</v>
      </c>
      <c r="O131" s="247">
        <f>O132+O135+O136+O137+O138+O139</f>
        <v>315</v>
      </c>
      <c r="P131" s="239">
        <f>O131/J131</f>
        <v>0.9603658536585366</v>
      </c>
      <c r="Q131" s="289">
        <f>J131/G131</f>
        <v>1.1631205673758864</v>
      </c>
      <c r="S131" s="127"/>
      <c r="T131" s="127"/>
    </row>
    <row r="132" spans="1:20" ht="27.75" customHeight="1">
      <c r="A132" s="350"/>
      <c r="B132" s="352"/>
      <c r="C132" s="31" t="s">
        <v>27</v>
      </c>
      <c r="D132" s="348" t="s">
        <v>288</v>
      </c>
      <c r="E132" s="348"/>
      <c r="F132" s="44">
        <v>121</v>
      </c>
      <c r="G132" s="45">
        <v>45</v>
      </c>
      <c r="H132" s="45">
        <f>H133+H134</f>
        <v>28</v>
      </c>
      <c r="I132" s="49">
        <f>I133+I134</f>
        <v>0</v>
      </c>
      <c r="J132" s="247">
        <f t="shared" si="1"/>
        <v>28</v>
      </c>
      <c r="K132" s="277">
        <v>5</v>
      </c>
      <c r="L132" s="277">
        <f>L133+L134</f>
        <v>10</v>
      </c>
      <c r="M132" s="277">
        <f>M133+M134</f>
        <v>20</v>
      </c>
      <c r="N132" s="277">
        <f>N133+N134</f>
        <v>25</v>
      </c>
      <c r="O132" s="277">
        <f>O133+O134</f>
        <v>25</v>
      </c>
      <c r="P132" s="239">
        <f>O132/J132</f>
        <v>0.8928571428571429</v>
      </c>
      <c r="Q132" s="289">
        <f>J132/G132</f>
        <v>0.6222222222222222</v>
      </c>
      <c r="S132" s="127"/>
      <c r="T132" s="127"/>
    </row>
    <row r="133" spans="1:20" ht="15">
      <c r="A133" s="350"/>
      <c r="B133" s="352"/>
      <c r="C133" s="31"/>
      <c r="D133" s="348" t="s">
        <v>97</v>
      </c>
      <c r="E133" s="348"/>
      <c r="F133" s="44">
        <v>122</v>
      </c>
      <c r="G133" s="45">
        <v>2</v>
      </c>
      <c r="H133" s="45">
        <v>3</v>
      </c>
      <c r="I133" s="45"/>
      <c r="J133" s="247">
        <f t="shared" si="1"/>
        <v>3</v>
      </c>
      <c r="K133" s="290">
        <v>1</v>
      </c>
      <c r="L133" s="290">
        <v>2</v>
      </c>
      <c r="M133" s="290">
        <v>3</v>
      </c>
      <c r="N133" s="290">
        <v>4</v>
      </c>
      <c r="O133" s="247">
        <v>4</v>
      </c>
      <c r="P133" s="239">
        <f>O133/J133</f>
        <v>1.3333333333333333</v>
      </c>
      <c r="Q133" s="289">
        <f>J133/G133</f>
        <v>1.5</v>
      </c>
      <c r="S133" s="127"/>
      <c r="T133" s="127"/>
    </row>
    <row r="134" spans="1:20" ht="15">
      <c r="A134" s="350"/>
      <c r="B134" s="352"/>
      <c r="C134" s="31"/>
      <c r="D134" s="348" t="s">
        <v>98</v>
      </c>
      <c r="E134" s="348"/>
      <c r="F134" s="44">
        <v>123</v>
      </c>
      <c r="G134" s="45"/>
      <c r="H134" s="45">
        <v>25</v>
      </c>
      <c r="I134" s="45"/>
      <c r="J134" s="247">
        <f t="shared" si="1"/>
        <v>25</v>
      </c>
      <c r="K134" s="290">
        <v>4</v>
      </c>
      <c r="L134" s="290">
        <v>8</v>
      </c>
      <c r="M134" s="290">
        <v>17</v>
      </c>
      <c r="N134" s="290">
        <v>21</v>
      </c>
      <c r="O134" s="247">
        <v>21</v>
      </c>
      <c r="P134" s="239">
        <f>O134/J134</f>
        <v>0.84</v>
      </c>
      <c r="Q134" s="289">
        <v>0</v>
      </c>
      <c r="S134" s="127"/>
      <c r="T134" s="127"/>
    </row>
    <row r="135" spans="1:20" ht="15">
      <c r="A135" s="350"/>
      <c r="B135" s="352"/>
      <c r="C135" s="31" t="s">
        <v>28</v>
      </c>
      <c r="D135" s="348" t="s">
        <v>99</v>
      </c>
      <c r="E135" s="348"/>
      <c r="F135" s="44">
        <v>124</v>
      </c>
      <c r="G135" s="45"/>
      <c r="H135" s="45"/>
      <c r="I135" s="45"/>
      <c r="J135" s="247">
        <f t="shared" si="1"/>
        <v>0</v>
      </c>
      <c r="K135" s="290"/>
      <c r="L135" s="290"/>
      <c r="M135" s="290"/>
      <c r="N135" s="290"/>
      <c r="O135" s="247"/>
      <c r="P135" s="239">
        <v>0</v>
      </c>
      <c r="Q135" s="289">
        <v>0</v>
      </c>
      <c r="S135" s="127"/>
      <c r="T135" s="127"/>
    </row>
    <row r="136" spans="1:20" ht="27.75" customHeight="1">
      <c r="A136" s="350"/>
      <c r="B136" s="352"/>
      <c r="C136" s="31" t="s">
        <v>30</v>
      </c>
      <c r="D136" s="348" t="s">
        <v>209</v>
      </c>
      <c r="E136" s="348"/>
      <c r="F136" s="44">
        <v>125</v>
      </c>
      <c r="G136" s="45"/>
      <c r="H136" s="45"/>
      <c r="I136" s="45"/>
      <c r="J136" s="247">
        <f t="shared" si="1"/>
        <v>0</v>
      </c>
      <c r="K136" s="290"/>
      <c r="L136" s="290"/>
      <c r="M136" s="290"/>
      <c r="N136" s="290"/>
      <c r="O136" s="247"/>
      <c r="P136" s="239">
        <v>0</v>
      </c>
      <c r="Q136" s="289">
        <v>0</v>
      </c>
      <c r="S136" s="127"/>
      <c r="T136" s="127"/>
    </row>
    <row r="137" spans="1:20" ht="16.5" customHeight="1">
      <c r="A137" s="350"/>
      <c r="B137" s="352"/>
      <c r="C137" s="31" t="s">
        <v>32</v>
      </c>
      <c r="D137" s="344" t="s">
        <v>46</v>
      </c>
      <c r="E137" s="345"/>
      <c r="F137" s="44">
        <v>126</v>
      </c>
      <c r="G137" s="45"/>
      <c r="H137" s="45"/>
      <c r="I137" s="45"/>
      <c r="J137" s="247">
        <f t="shared" si="1"/>
        <v>0</v>
      </c>
      <c r="K137" s="290"/>
      <c r="L137" s="290"/>
      <c r="M137" s="290"/>
      <c r="N137" s="290"/>
      <c r="O137" s="247"/>
      <c r="P137" s="239">
        <v>0</v>
      </c>
      <c r="Q137" s="289">
        <v>0</v>
      </c>
      <c r="S137" s="127"/>
      <c r="T137" s="127"/>
    </row>
    <row r="138" spans="1:20" ht="15" customHeight="1">
      <c r="A138" s="350"/>
      <c r="B138" s="352"/>
      <c r="C138" s="187" t="s">
        <v>33</v>
      </c>
      <c r="D138" s="348" t="s">
        <v>41</v>
      </c>
      <c r="E138" s="348"/>
      <c r="F138" s="44">
        <v>127</v>
      </c>
      <c r="G138" s="45">
        <v>237</v>
      </c>
      <c r="H138" s="45">
        <v>250</v>
      </c>
      <c r="I138" s="45"/>
      <c r="J138" s="247">
        <f t="shared" si="1"/>
        <v>250</v>
      </c>
      <c r="K138" s="290">
        <v>75</v>
      </c>
      <c r="L138" s="290">
        <v>150</v>
      </c>
      <c r="M138" s="290">
        <v>220</v>
      </c>
      <c r="N138" s="290">
        <v>290</v>
      </c>
      <c r="O138" s="247">
        <v>290</v>
      </c>
      <c r="P138" s="239">
        <f>O138/J138</f>
        <v>1.16</v>
      </c>
      <c r="Q138" s="289">
        <f>J138/G138</f>
        <v>1.0548523206751055</v>
      </c>
      <c r="S138" s="127"/>
      <c r="T138" s="127"/>
    </row>
    <row r="139" spans="1:20" ht="26.25" customHeight="1">
      <c r="A139" s="350"/>
      <c r="B139" s="353"/>
      <c r="C139" s="189" t="s">
        <v>240</v>
      </c>
      <c r="D139" s="363" t="s">
        <v>323</v>
      </c>
      <c r="E139" s="364"/>
      <c r="F139" s="44">
        <v>128</v>
      </c>
      <c r="G139" s="45">
        <f>G140-G143</f>
        <v>0</v>
      </c>
      <c r="H139" s="45">
        <f>H140-H143</f>
        <v>50</v>
      </c>
      <c r="I139" s="45">
        <f>I140-I143</f>
        <v>0</v>
      </c>
      <c r="J139" s="247">
        <f t="shared" si="1"/>
        <v>50</v>
      </c>
      <c r="K139" s="247">
        <f>K140-K143</f>
        <v>0</v>
      </c>
      <c r="L139" s="247">
        <f>L140-L143</f>
        <v>0</v>
      </c>
      <c r="M139" s="247">
        <f>M140-M143</f>
        <v>0</v>
      </c>
      <c r="N139" s="247">
        <f>N140-N143</f>
        <v>0</v>
      </c>
      <c r="O139" s="247">
        <f>O140-O143</f>
        <v>0</v>
      </c>
      <c r="P139" s="239">
        <f>O139/J139</f>
        <v>0</v>
      </c>
      <c r="Q139" s="289">
        <v>0</v>
      </c>
      <c r="S139" s="127"/>
      <c r="T139" s="127"/>
    </row>
    <row r="140" spans="1:20" ht="15.75" customHeight="1">
      <c r="A140" s="350"/>
      <c r="B140" s="31"/>
      <c r="C140" s="31"/>
      <c r="D140" s="190" t="s">
        <v>137</v>
      </c>
      <c r="E140" s="191" t="s">
        <v>297</v>
      </c>
      <c r="F140" s="44">
        <v>129</v>
      </c>
      <c r="G140" s="45"/>
      <c r="H140" s="45">
        <v>50</v>
      </c>
      <c r="I140" s="45"/>
      <c r="J140" s="247">
        <f t="shared" si="1"/>
        <v>50</v>
      </c>
      <c r="K140" s="290"/>
      <c r="L140" s="290"/>
      <c r="M140" s="290"/>
      <c r="N140" s="290"/>
      <c r="O140" s="247"/>
      <c r="P140" s="239">
        <f>O140/J140</f>
        <v>0</v>
      </c>
      <c r="Q140" s="289">
        <v>0</v>
      </c>
      <c r="S140" s="127"/>
      <c r="T140" s="127"/>
    </row>
    <row r="141" spans="1:20" ht="38.25">
      <c r="A141" s="350"/>
      <c r="B141" s="31"/>
      <c r="C141" s="192"/>
      <c r="D141" s="190" t="s">
        <v>286</v>
      </c>
      <c r="E141" s="186" t="s">
        <v>298</v>
      </c>
      <c r="F141" s="44">
        <v>130</v>
      </c>
      <c r="G141" s="45"/>
      <c r="H141" s="45"/>
      <c r="I141" s="45"/>
      <c r="J141" s="247">
        <f aca="true" t="shared" si="5" ref="J141:J180">H141</f>
        <v>0</v>
      </c>
      <c r="K141" s="290">
        <v>0</v>
      </c>
      <c r="L141" s="290"/>
      <c r="M141" s="290"/>
      <c r="N141" s="290">
        <v>0</v>
      </c>
      <c r="O141" s="247"/>
      <c r="P141" s="239">
        <v>0</v>
      </c>
      <c r="Q141" s="289">
        <v>0</v>
      </c>
      <c r="S141" s="127"/>
      <c r="T141" s="127"/>
    </row>
    <row r="142" spans="1:20" ht="27" customHeight="1">
      <c r="A142" s="350"/>
      <c r="B142" s="31"/>
      <c r="C142" s="192"/>
      <c r="D142" s="190" t="s">
        <v>319</v>
      </c>
      <c r="E142" s="193" t="s">
        <v>327</v>
      </c>
      <c r="F142" s="44" t="s">
        <v>318</v>
      </c>
      <c r="G142" s="45"/>
      <c r="H142" s="45"/>
      <c r="I142" s="45"/>
      <c r="J142" s="247">
        <f t="shared" si="5"/>
        <v>0</v>
      </c>
      <c r="K142" s="290"/>
      <c r="L142" s="290"/>
      <c r="M142" s="290"/>
      <c r="N142" s="290"/>
      <c r="O142" s="247"/>
      <c r="P142" s="239">
        <v>0</v>
      </c>
      <c r="Q142" s="289">
        <v>0</v>
      </c>
      <c r="S142" s="127"/>
      <c r="T142" s="127"/>
    </row>
    <row r="143" spans="1:20" ht="41.25" customHeight="1">
      <c r="A143" s="350"/>
      <c r="B143" s="31"/>
      <c r="C143" s="192"/>
      <c r="D143" s="190" t="s">
        <v>212</v>
      </c>
      <c r="E143" s="191" t="s">
        <v>218</v>
      </c>
      <c r="F143" s="44">
        <v>131</v>
      </c>
      <c r="G143" s="45"/>
      <c r="H143" s="45"/>
      <c r="I143" s="45"/>
      <c r="J143" s="247">
        <f t="shared" si="5"/>
        <v>0</v>
      </c>
      <c r="K143" s="290">
        <v>0</v>
      </c>
      <c r="L143" s="290">
        <v>0</v>
      </c>
      <c r="M143" s="290">
        <v>0</v>
      </c>
      <c r="N143" s="290">
        <f>N144</f>
        <v>0</v>
      </c>
      <c r="O143" s="247">
        <f>O144</f>
        <v>0</v>
      </c>
      <c r="P143" s="239">
        <v>0</v>
      </c>
      <c r="Q143" s="289">
        <v>0</v>
      </c>
      <c r="S143" s="127"/>
      <c r="T143" s="127"/>
    </row>
    <row r="144" spans="1:20" ht="39" customHeight="1">
      <c r="A144" s="350"/>
      <c r="B144" s="31"/>
      <c r="C144" s="31"/>
      <c r="D144" s="177" t="s">
        <v>213</v>
      </c>
      <c r="E144" s="177" t="s">
        <v>301</v>
      </c>
      <c r="F144" s="44">
        <v>132</v>
      </c>
      <c r="G144" s="45"/>
      <c r="H144" s="45"/>
      <c r="I144" s="45">
        <f>I145+I146+I147</f>
        <v>0</v>
      </c>
      <c r="J144" s="247">
        <f t="shared" si="5"/>
        <v>0</v>
      </c>
      <c r="K144" s="247">
        <f>K145+K146+K147</f>
        <v>0</v>
      </c>
      <c r="L144" s="247">
        <f>L145+L146+L147</f>
        <v>0</v>
      </c>
      <c r="M144" s="247">
        <f>M145+M146+M147</f>
        <v>0</v>
      </c>
      <c r="N144" s="247">
        <f>N145+N146+N147</f>
        <v>0</v>
      </c>
      <c r="O144" s="247">
        <f>O145+O146+O147</f>
        <v>0</v>
      </c>
      <c r="P144" s="239">
        <v>0</v>
      </c>
      <c r="Q144" s="289">
        <v>0</v>
      </c>
      <c r="S144" s="127"/>
      <c r="T144" s="127"/>
    </row>
    <row r="145" spans="1:20" ht="26.25" customHeight="1">
      <c r="A145" s="350"/>
      <c r="B145" s="31"/>
      <c r="C145" s="31"/>
      <c r="D145" s="177"/>
      <c r="E145" s="177" t="s">
        <v>234</v>
      </c>
      <c r="F145" s="44">
        <v>133</v>
      </c>
      <c r="G145" s="45"/>
      <c r="H145" s="45">
        <v>0</v>
      </c>
      <c r="I145" s="45">
        <f>H145</f>
        <v>0</v>
      </c>
      <c r="J145" s="247">
        <f t="shared" si="5"/>
        <v>0</v>
      </c>
      <c r="K145" s="290"/>
      <c r="L145" s="290"/>
      <c r="M145" s="290"/>
      <c r="N145" s="290">
        <v>0</v>
      </c>
      <c r="O145" s="247"/>
      <c r="P145" s="239">
        <v>0</v>
      </c>
      <c r="Q145" s="289">
        <v>0</v>
      </c>
      <c r="S145" s="127"/>
      <c r="T145" s="127"/>
    </row>
    <row r="146" spans="1:20" ht="24" customHeight="1">
      <c r="A146" s="350"/>
      <c r="B146" s="31"/>
      <c r="C146" s="31"/>
      <c r="D146" s="177"/>
      <c r="E146" s="177" t="s">
        <v>235</v>
      </c>
      <c r="F146" s="44">
        <v>134</v>
      </c>
      <c r="G146" s="45"/>
      <c r="H146" s="45"/>
      <c r="I146" s="45"/>
      <c r="J146" s="247">
        <f t="shared" si="5"/>
        <v>0</v>
      </c>
      <c r="K146" s="290">
        <v>0</v>
      </c>
      <c r="L146" s="290">
        <v>0</v>
      </c>
      <c r="M146" s="290">
        <v>0</v>
      </c>
      <c r="N146" s="290"/>
      <c r="O146" s="247"/>
      <c r="P146" s="239">
        <v>0</v>
      </c>
      <c r="Q146" s="289">
        <v>0</v>
      </c>
      <c r="S146" s="127"/>
      <c r="T146" s="127"/>
    </row>
    <row r="147" spans="1:20" ht="13.5" customHeight="1">
      <c r="A147" s="350"/>
      <c r="B147" s="31"/>
      <c r="C147" s="31"/>
      <c r="D147" s="177"/>
      <c r="E147" s="180" t="s">
        <v>236</v>
      </c>
      <c r="F147" s="44">
        <v>135</v>
      </c>
      <c r="G147" s="45"/>
      <c r="H147" s="45"/>
      <c r="I147" s="45"/>
      <c r="J147" s="247">
        <f t="shared" si="5"/>
        <v>0</v>
      </c>
      <c r="K147" s="290"/>
      <c r="L147" s="290"/>
      <c r="M147" s="290"/>
      <c r="N147" s="290"/>
      <c r="O147" s="247"/>
      <c r="P147" s="239"/>
      <c r="Q147" s="289"/>
      <c r="S147" s="127"/>
      <c r="T147" s="127"/>
    </row>
    <row r="148" spans="1:20" ht="14.25" customHeight="1">
      <c r="A148" s="350"/>
      <c r="B148" s="31">
        <v>2</v>
      </c>
      <c r="C148" s="31"/>
      <c r="D148" s="348" t="s">
        <v>302</v>
      </c>
      <c r="E148" s="348"/>
      <c r="F148" s="42">
        <v>136</v>
      </c>
      <c r="G148" s="50">
        <f>G149+G152+G155</f>
        <v>2</v>
      </c>
      <c r="H148" s="50">
        <f>H149+H152+H155</f>
        <v>30</v>
      </c>
      <c r="I148" s="50">
        <f>I149+I152+I155</f>
        <v>0</v>
      </c>
      <c r="J148" s="247">
        <f t="shared" si="5"/>
        <v>30</v>
      </c>
      <c r="K148" s="247">
        <f>K149+K152+K155</f>
        <v>0</v>
      </c>
      <c r="L148" s="247">
        <f>L149+L152+L155</f>
        <v>0</v>
      </c>
      <c r="M148" s="247">
        <f>M149+M152+M155</f>
        <v>0</v>
      </c>
      <c r="N148" s="247">
        <f>N149+N152+N155</f>
        <v>0</v>
      </c>
      <c r="O148" s="247">
        <f>O149+O152+O155</f>
        <v>0</v>
      </c>
      <c r="P148" s="239">
        <f>O148/J148</f>
        <v>0</v>
      </c>
      <c r="Q148" s="289">
        <f>J148/G148</f>
        <v>15</v>
      </c>
      <c r="S148" s="127"/>
      <c r="T148" s="127"/>
    </row>
    <row r="149" spans="1:20" ht="14.25" customHeight="1">
      <c r="A149" s="350"/>
      <c r="B149" s="350"/>
      <c r="C149" s="31" t="s">
        <v>27</v>
      </c>
      <c r="D149" s="348" t="s">
        <v>303</v>
      </c>
      <c r="E149" s="348"/>
      <c r="F149" s="44">
        <v>137</v>
      </c>
      <c r="G149" s="45">
        <f>G150+G151</f>
        <v>0</v>
      </c>
      <c r="H149" s="45">
        <f>H150+H151</f>
        <v>0</v>
      </c>
      <c r="I149" s="45">
        <f>I150+I151</f>
        <v>0</v>
      </c>
      <c r="J149" s="247">
        <f t="shared" si="5"/>
        <v>0</v>
      </c>
      <c r="K149" s="247">
        <f>K150+K151</f>
        <v>0</v>
      </c>
      <c r="L149" s="247">
        <f>L150+L151</f>
        <v>0</v>
      </c>
      <c r="M149" s="247">
        <f>M150+M151</f>
        <v>0</v>
      </c>
      <c r="N149" s="247">
        <f>N150+N151</f>
        <v>0</v>
      </c>
      <c r="O149" s="247">
        <f>O150+O151</f>
        <v>0</v>
      </c>
      <c r="P149" s="239">
        <v>0</v>
      </c>
      <c r="Q149" s="289">
        <v>0</v>
      </c>
      <c r="S149" s="127"/>
      <c r="T149" s="127"/>
    </row>
    <row r="150" spans="1:20" ht="31.5" customHeight="1">
      <c r="A150" s="350"/>
      <c r="B150" s="350"/>
      <c r="C150" s="31"/>
      <c r="D150" s="177" t="s">
        <v>162</v>
      </c>
      <c r="E150" s="177" t="s">
        <v>164</v>
      </c>
      <c r="F150" s="44">
        <v>138</v>
      </c>
      <c r="G150" s="45"/>
      <c r="H150" s="45"/>
      <c r="I150" s="45"/>
      <c r="J150" s="247">
        <f t="shared" si="5"/>
        <v>0</v>
      </c>
      <c r="K150" s="290"/>
      <c r="L150" s="290"/>
      <c r="M150" s="290"/>
      <c r="N150" s="290"/>
      <c r="O150" s="247"/>
      <c r="P150" s="239">
        <v>0</v>
      </c>
      <c r="Q150" s="289">
        <v>0</v>
      </c>
      <c r="S150" s="127"/>
      <c r="T150" s="127"/>
    </row>
    <row r="151" spans="1:20" ht="29.25" customHeight="1">
      <c r="A151" s="350"/>
      <c r="B151" s="350"/>
      <c r="C151" s="31"/>
      <c r="D151" s="177" t="s">
        <v>163</v>
      </c>
      <c r="E151" s="177" t="s">
        <v>165</v>
      </c>
      <c r="F151" s="44">
        <v>139</v>
      </c>
      <c r="G151" s="45"/>
      <c r="H151" s="45"/>
      <c r="I151" s="45"/>
      <c r="J151" s="247">
        <f t="shared" si="5"/>
        <v>0</v>
      </c>
      <c r="K151" s="290"/>
      <c r="L151" s="290"/>
      <c r="M151" s="290"/>
      <c r="N151" s="290"/>
      <c r="O151" s="247"/>
      <c r="P151" s="239">
        <v>0</v>
      </c>
      <c r="Q151" s="289">
        <v>0</v>
      </c>
      <c r="S151" s="127"/>
      <c r="T151" s="127"/>
    </row>
    <row r="152" spans="1:20" ht="25.5" customHeight="1">
      <c r="A152" s="350"/>
      <c r="B152" s="350"/>
      <c r="C152" s="31" t="s">
        <v>28</v>
      </c>
      <c r="D152" s="348" t="s">
        <v>304</v>
      </c>
      <c r="E152" s="348"/>
      <c r="F152" s="44">
        <v>140</v>
      </c>
      <c r="G152" s="45"/>
      <c r="H152" s="45"/>
      <c r="I152" s="45"/>
      <c r="J152" s="247">
        <f t="shared" si="5"/>
        <v>0</v>
      </c>
      <c r="K152" s="290"/>
      <c r="L152" s="290"/>
      <c r="M152" s="290"/>
      <c r="N152" s="290"/>
      <c r="O152" s="247"/>
      <c r="P152" s="239">
        <v>0</v>
      </c>
      <c r="Q152" s="289">
        <v>0</v>
      </c>
      <c r="S152" s="127"/>
      <c r="T152" s="127"/>
    </row>
    <row r="153" spans="1:20" ht="30" customHeight="1">
      <c r="A153" s="350"/>
      <c r="B153" s="350"/>
      <c r="C153" s="31"/>
      <c r="D153" s="177" t="s">
        <v>75</v>
      </c>
      <c r="E153" s="177" t="s">
        <v>164</v>
      </c>
      <c r="F153" s="44">
        <v>141</v>
      </c>
      <c r="G153" s="45"/>
      <c r="H153" s="45"/>
      <c r="I153" s="45"/>
      <c r="J153" s="247">
        <f t="shared" si="5"/>
        <v>0</v>
      </c>
      <c r="K153" s="290"/>
      <c r="L153" s="290"/>
      <c r="M153" s="290"/>
      <c r="N153" s="290"/>
      <c r="O153" s="247"/>
      <c r="P153" s="239">
        <v>0</v>
      </c>
      <c r="Q153" s="289">
        <v>0</v>
      </c>
      <c r="S153" s="127"/>
      <c r="T153" s="127"/>
    </row>
    <row r="154" spans="1:20" ht="26.25" customHeight="1">
      <c r="A154" s="350"/>
      <c r="B154" s="350"/>
      <c r="C154" s="31"/>
      <c r="D154" s="177" t="s">
        <v>77</v>
      </c>
      <c r="E154" s="177" t="s">
        <v>165</v>
      </c>
      <c r="F154" s="44">
        <v>142</v>
      </c>
      <c r="G154" s="45"/>
      <c r="H154" s="45"/>
      <c r="I154" s="45"/>
      <c r="J154" s="247">
        <f t="shared" si="5"/>
        <v>0</v>
      </c>
      <c r="K154" s="290"/>
      <c r="L154" s="290"/>
      <c r="M154" s="290"/>
      <c r="N154" s="290"/>
      <c r="O154" s="247"/>
      <c r="P154" s="239">
        <v>0</v>
      </c>
      <c r="Q154" s="289">
        <v>0</v>
      </c>
      <c r="S154" s="127"/>
      <c r="T154" s="127"/>
    </row>
    <row r="155" spans="1:20" ht="13.5" customHeight="1">
      <c r="A155" s="350"/>
      <c r="B155" s="350"/>
      <c r="C155" s="31" t="s">
        <v>30</v>
      </c>
      <c r="D155" s="348" t="s">
        <v>44</v>
      </c>
      <c r="E155" s="348"/>
      <c r="F155" s="44">
        <v>143</v>
      </c>
      <c r="G155" s="45">
        <v>2</v>
      </c>
      <c r="H155" s="45">
        <v>30</v>
      </c>
      <c r="I155" s="45"/>
      <c r="J155" s="247">
        <f t="shared" si="5"/>
        <v>30</v>
      </c>
      <c r="K155" s="290"/>
      <c r="L155" s="290"/>
      <c r="M155" s="290"/>
      <c r="N155" s="290"/>
      <c r="O155" s="247"/>
      <c r="P155" s="239">
        <v>0</v>
      </c>
      <c r="Q155" s="289">
        <v>0</v>
      </c>
      <c r="S155" s="127"/>
      <c r="T155" s="127"/>
    </row>
    <row r="156" spans="1:20" ht="15.75" customHeight="1">
      <c r="A156" s="350"/>
      <c r="B156" s="31">
        <v>3</v>
      </c>
      <c r="C156" s="31"/>
      <c r="D156" s="348" t="s">
        <v>9</v>
      </c>
      <c r="E156" s="348"/>
      <c r="F156" s="42">
        <v>144</v>
      </c>
      <c r="G156" s="50">
        <v>8</v>
      </c>
      <c r="H156" s="50"/>
      <c r="I156" s="50"/>
      <c r="J156" s="247">
        <f t="shared" si="5"/>
        <v>0</v>
      </c>
      <c r="K156" s="290"/>
      <c r="L156" s="290"/>
      <c r="M156" s="290"/>
      <c r="N156" s="290">
        <v>10</v>
      </c>
      <c r="O156" s="247">
        <v>10</v>
      </c>
      <c r="P156" s="239">
        <v>0</v>
      </c>
      <c r="Q156" s="289">
        <f>J156/G156</f>
        <v>0</v>
      </c>
      <c r="S156" s="127"/>
      <c r="T156" s="127"/>
    </row>
    <row r="157" spans="1:20" s="51" customFormat="1" ht="29.25" customHeight="1">
      <c r="A157" s="31" t="s">
        <v>19</v>
      </c>
      <c r="B157" s="31"/>
      <c r="C157" s="31"/>
      <c r="D157" s="348" t="s">
        <v>287</v>
      </c>
      <c r="E157" s="348"/>
      <c r="F157" s="42">
        <v>145</v>
      </c>
      <c r="G157" s="50">
        <f>G12-G40</f>
        <v>382</v>
      </c>
      <c r="H157" s="50">
        <f>H12-H40</f>
        <v>36</v>
      </c>
      <c r="I157" s="50">
        <f>I12-I40</f>
        <v>0</v>
      </c>
      <c r="J157" s="247">
        <f t="shared" si="5"/>
        <v>36</v>
      </c>
      <c r="K157" s="247">
        <f>K12-K40</f>
        <v>-279</v>
      </c>
      <c r="L157" s="247">
        <f>L12-L40</f>
        <v>-324</v>
      </c>
      <c r="M157" s="247">
        <f>M12-M40</f>
        <v>-32</v>
      </c>
      <c r="N157" s="247">
        <f>N12-N40</f>
        <v>22</v>
      </c>
      <c r="O157" s="247">
        <f>O12-O40</f>
        <v>22</v>
      </c>
      <c r="P157" s="239">
        <f>O157/J157</f>
        <v>0.6111111111111112</v>
      </c>
      <c r="Q157" s="295">
        <f>J157/G157</f>
        <v>0.09424083769633508</v>
      </c>
      <c r="S157" s="127"/>
      <c r="T157" s="127"/>
    </row>
    <row r="158" spans="1:20" s="51" customFormat="1" ht="15">
      <c r="A158" s="182"/>
      <c r="B158" s="182"/>
      <c r="C158" s="182"/>
      <c r="D158" s="230"/>
      <c r="E158" s="230" t="s">
        <v>305</v>
      </c>
      <c r="F158" s="42">
        <v>146</v>
      </c>
      <c r="G158" s="231"/>
      <c r="H158" s="231">
        <v>229</v>
      </c>
      <c r="I158" s="231"/>
      <c r="J158" s="247">
        <f t="shared" si="5"/>
        <v>229</v>
      </c>
      <c r="K158" s="278"/>
      <c r="L158" s="278"/>
      <c r="M158" s="278"/>
      <c r="N158" s="278"/>
      <c r="O158" s="278"/>
      <c r="P158" s="239">
        <f>O158/J158</f>
        <v>0</v>
      </c>
      <c r="Q158" s="295">
        <v>0</v>
      </c>
      <c r="S158" s="127"/>
      <c r="T158" s="127"/>
    </row>
    <row r="159" spans="1:20" s="51" customFormat="1" ht="15.75" customHeight="1">
      <c r="A159" s="182"/>
      <c r="B159" s="182"/>
      <c r="C159" s="182"/>
      <c r="D159" s="230"/>
      <c r="E159" s="230" t="s">
        <v>161</v>
      </c>
      <c r="F159" s="42">
        <v>147</v>
      </c>
      <c r="G159" s="231">
        <v>26</v>
      </c>
      <c r="H159" s="231">
        <v>50</v>
      </c>
      <c r="I159" s="231"/>
      <c r="J159" s="247">
        <f t="shared" si="5"/>
        <v>50</v>
      </c>
      <c r="K159" s="278">
        <v>7</v>
      </c>
      <c r="L159" s="278">
        <v>14</v>
      </c>
      <c r="M159" s="278">
        <v>20</v>
      </c>
      <c r="N159" s="278">
        <v>25</v>
      </c>
      <c r="O159" s="278">
        <v>25</v>
      </c>
      <c r="P159" s="239">
        <f>O159/J159</f>
        <v>0.5</v>
      </c>
      <c r="Q159" s="295">
        <v>0</v>
      </c>
      <c r="S159" s="127"/>
      <c r="T159" s="127"/>
    </row>
    <row r="160" spans="1:112" s="53" customFormat="1" ht="13.5" customHeight="1">
      <c r="A160" s="232" t="s">
        <v>20</v>
      </c>
      <c r="B160" s="233"/>
      <c r="C160" s="233"/>
      <c r="D160" s="357" t="s">
        <v>114</v>
      </c>
      <c r="E160" s="357"/>
      <c r="F160" s="42">
        <v>148</v>
      </c>
      <c r="G160" s="50">
        <v>54</v>
      </c>
      <c r="H160" s="72">
        <f>H157*16%</f>
        <v>5.76</v>
      </c>
      <c r="I160" s="72">
        <f>I157*16%</f>
        <v>0</v>
      </c>
      <c r="J160" s="247">
        <f>H160</f>
        <v>5.76</v>
      </c>
      <c r="K160" s="247"/>
      <c r="L160" s="247"/>
      <c r="M160" s="247"/>
      <c r="N160" s="247">
        <v>11</v>
      </c>
      <c r="O160" s="279">
        <v>11</v>
      </c>
      <c r="P160" s="239">
        <f>O160/J160</f>
        <v>1.9097222222222223</v>
      </c>
      <c r="Q160" s="295">
        <f>J160/G160</f>
        <v>0.10666666666666666</v>
      </c>
      <c r="R160" s="52"/>
      <c r="S160" s="127"/>
      <c r="T160" s="127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</row>
    <row r="161" spans="1:20" s="51" customFormat="1" ht="13.5" customHeight="1">
      <c r="A161" s="234" t="s">
        <v>21</v>
      </c>
      <c r="B161" s="195"/>
      <c r="C161" s="188"/>
      <c r="D161" s="358" t="s">
        <v>14</v>
      </c>
      <c r="E161" s="358"/>
      <c r="F161" s="42">
        <v>149</v>
      </c>
      <c r="G161" s="235"/>
      <c r="H161" s="235"/>
      <c r="I161" s="235"/>
      <c r="J161" s="247">
        <f t="shared" si="5"/>
        <v>0</v>
      </c>
      <c r="K161" s="293"/>
      <c r="L161" s="293"/>
      <c r="M161" s="293"/>
      <c r="N161" s="293"/>
      <c r="O161" s="280"/>
      <c r="P161" s="239">
        <v>0</v>
      </c>
      <c r="Q161" s="295">
        <v>0</v>
      </c>
      <c r="S161" s="127"/>
      <c r="T161" s="127"/>
    </row>
    <row r="162" spans="1:20" ht="13.5" customHeight="1">
      <c r="A162" s="194"/>
      <c r="B162" s="195">
        <v>1</v>
      </c>
      <c r="C162" s="188"/>
      <c r="D162" s="346" t="s">
        <v>295</v>
      </c>
      <c r="E162" s="347"/>
      <c r="F162" s="44">
        <v>150</v>
      </c>
      <c r="G162" s="54">
        <f aca="true" t="shared" si="6" ref="G162:I163">G98</f>
        <v>1736</v>
      </c>
      <c r="H162" s="54">
        <f t="shared" si="6"/>
        <v>2091</v>
      </c>
      <c r="I162" s="54">
        <f t="shared" si="6"/>
        <v>0</v>
      </c>
      <c r="J162" s="247">
        <f t="shared" si="5"/>
        <v>2091</v>
      </c>
      <c r="K162" s="293">
        <f aca="true" t="shared" si="7" ref="K162:O163">K98</f>
        <v>553</v>
      </c>
      <c r="L162" s="293">
        <f t="shared" si="7"/>
        <v>1117</v>
      </c>
      <c r="M162" s="293">
        <f t="shared" si="7"/>
        <v>1633</v>
      </c>
      <c r="N162" s="293">
        <f t="shared" si="7"/>
        <v>2150</v>
      </c>
      <c r="O162" s="280">
        <f t="shared" si="7"/>
        <v>2150</v>
      </c>
      <c r="P162" s="239">
        <f aca="true" t="shared" si="8" ref="P162:P168">O162/J162</f>
        <v>1.0282161645145864</v>
      </c>
      <c r="Q162" s="289">
        <f aca="true" t="shared" si="9" ref="Q162:Q175">J162/G162</f>
        <v>1.2044930875576036</v>
      </c>
      <c r="S162" s="127"/>
      <c r="T162" s="127"/>
    </row>
    <row r="163" spans="1:20" ht="13.5" customHeight="1">
      <c r="A163" s="194"/>
      <c r="B163" s="195">
        <v>2</v>
      </c>
      <c r="C163" s="188"/>
      <c r="D163" s="348" t="s">
        <v>299</v>
      </c>
      <c r="E163" s="348"/>
      <c r="F163" s="44">
        <v>151</v>
      </c>
      <c r="G163" s="54">
        <f t="shared" si="6"/>
        <v>1532</v>
      </c>
      <c r="H163" s="54">
        <f t="shared" si="6"/>
        <v>1878</v>
      </c>
      <c r="I163" s="54">
        <f t="shared" si="6"/>
        <v>0</v>
      </c>
      <c r="J163" s="247">
        <f t="shared" si="5"/>
        <v>1878</v>
      </c>
      <c r="K163" s="293">
        <f t="shared" si="7"/>
        <v>502</v>
      </c>
      <c r="L163" s="293">
        <f t="shared" si="7"/>
        <v>1004</v>
      </c>
      <c r="M163" s="293">
        <f t="shared" si="7"/>
        <v>1474</v>
      </c>
      <c r="N163" s="293">
        <f t="shared" si="7"/>
        <v>1924</v>
      </c>
      <c r="O163" s="280">
        <f t="shared" si="7"/>
        <v>1924</v>
      </c>
      <c r="P163" s="239">
        <f t="shared" si="8"/>
        <v>1.0244941427050054</v>
      </c>
      <c r="Q163" s="289">
        <f t="shared" si="9"/>
        <v>1.2258485639686685</v>
      </c>
      <c r="S163" s="127"/>
      <c r="T163" s="127"/>
    </row>
    <row r="164" spans="1:20" ht="24.75" customHeight="1">
      <c r="A164" s="352"/>
      <c r="B164" s="196">
        <v>3</v>
      </c>
      <c r="C164" s="31"/>
      <c r="D164" s="348" t="s">
        <v>108</v>
      </c>
      <c r="E164" s="348"/>
      <c r="F164" s="44">
        <v>152</v>
      </c>
      <c r="G164" s="45">
        <v>90</v>
      </c>
      <c r="H164" s="45">
        <v>84</v>
      </c>
      <c r="I164" s="45"/>
      <c r="J164" s="247">
        <f>H164</f>
        <v>84</v>
      </c>
      <c r="K164" s="290">
        <v>84</v>
      </c>
      <c r="L164" s="290">
        <v>84</v>
      </c>
      <c r="M164" s="290">
        <v>84</v>
      </c>
      <c r="N164" s="290">
        <v>74</v>
      </c>
      <c r="O164" s="247">
        <v>74</v>
      </c>
      <c r="P164" s="239">
        <f t="shared" si="8"/>
        <v>0.8809523809523809</v>
      </c>
      <c r="Q164" s="289">
        <f t="shared" si="9"/>
        <v>0.9333333333333333</v>
      </c>
      <c r="S164" s="127"/>
      <c r="T164" s="127"/>
    </row>
    <row r="165" spans="1:20" ht="12.75" customHeight="1">
      <c r="A165" s="352"/>
      <c r="B165" s="196">
        <v>4</v>
      </c>
      <c r="C165" s="31"/>
      <c r="D165" s="348" t="s">
        <v>132</v>
      </c>
      <c r="E165" s="348"/>
      <c r="F165" s="44">
        <v>153</v>
      </c>
      <c r="G165" s="45">
        <v>90</v>
      </c>
      <c r="H165" s="45">
        <v>85</v>
      </c>
      <c r="I165" s="45"/>
      <c r="J165" s="247">
        <f>H165</f>
        <v>85</v>
      </c>
      <c r="K165" s="290">
        <v>84</v>
      </c>
      <c r="L165" s="290">
        <v>84</v>
      </c>
      <c r="M165" s="290">
        <v>84</v>
      </c>
      <c r="N165" s="290">
        <v>74</v>
      </c>
      <c r="O165" s="247">
        <v>74</v>
      </c>
      <c r="P165" s="239">
        <f t="shared" si="8"/>
        <v>0.8705882352941177</v>
      </c>
      <c r="Q165" s="289">
        <f t="shared" si="9"/>
        <v>0.9444444444444444</v>
      </c>
      <c r="S165" s="127"/>
      <c r="T165" s="127"/>
    </row>
    <row r="166" spans="1:20" ht="51" customHeight="1">
      <c r="A166" s="352"/>
      <c r="B166" s="196">
        <v>5</v>
      </c>
      <c r="C166" s="31" t="s">
        <v>27</v>
      </c>
      <c r="D166" s="344" t="s">
        <v>340</v>
      </c>
      <c r="E166" s="345"/>
      <c r="F166" s="44">
        <v>154</v>
      </c>
      <c r="G166" s="45">
        <f>G163/G165/12*1000</f>
        <v>1418.5185185185185</v>
      </c>
      <c r="H166" s="45">
        <f>(H163/H165)/12*1000</f>
        <v>1841.1764705882351</v>
      </c>
      <c r="I166" s="45"/>
      <c r="J166" s="247">
        <f t="shared" si="5"/>
        <v>1841.1764705882351</v>
      </c>
      <c r="K166" s="290"/>
      <c r="L166" s="290"/>
      <c r="M166" s="290"/>
      <c r="N166" s="290">
        <f>N163/N165/12*1000</f>
        <v>2166.6666666666665</v>
      </c>
      <c r="O166" s="247">
        <f>(O163/O165)/12*1000</f>
        <v>2166.6666666666665</v>
      </c>
      <c r="P166" s="239">
        <f t="shared" si="8"/>
        <v>1.1767838125665602</v>
      </c>
      <c r="Q166" s="289">
        <f t="shared" si="9"/>
        <v>1.2979573030256488</v>
      </c>
      <c r="S166" s="127"/>
      <c r="T166" s="127"/>
    </row>
    <row r="167" spans="1:20" ht="54.75" customHeight="1">
      <c r="A167" s="352"/>
      <c r="B167" s="196"/>
      <c r="C167" s="31" t="s">
        <v>300</v>
      </c>
      <c r="D167" s="348" t="s">
        <v>341</v>
      </c>
      <c r="E167" s="348"/>
      <c r="F167" s="44">
        <v>155</v>
      </c>
      <c r="G167" s="45">
        <f>G162/G165/12*1000</f>
        <v>1607.4074074074074</v>
      </c>
      <c r="H167" s="45">
        <f>(H162/H165)/12*1000</f>
        <v>2050.0000000000005</v>
      </c>
      <c r="I167" s="45"/>
      <c r="J167" s="247">
        <f t="shared" si="5"/>
        <v>2050.0000000000005</v>
      </c>
      <c r="K167" s="290"/>
      <c r="L167" s="290"/>
      <c r="M167" s="290"/>
      <c r="N167" s="290">
        <f>N162/N165/12*1000</f>
        <v>2421.1711711711714</v>
      </c>
      <c r="O167" s="247">
        <f>(O162/O165)/12*1000</f>
        <v>2421.1711711711714</v>
      </c>
      <c r="P167" s="239">
        <f t="shared" si="8"/>
        <v>1.181059107888376</v>
      </c>
      <c r="Q167" s="289">
        <f t="shared" si="9"/>
        <v>1.275345622119816</v>
      </c>
      <c r="S167" s="127"/>
      <c r="T167" s="127"/>
    </row>
    <row r="168" spans="1:20" ht="42.75" customHeight="1">
      <c r="A168" s="352"/>
      <c r="B168" s="196">
        <v>6</v>
      </c>
      <c r="C168" s="31" t="s">
        <v>27</v>
      </c>
      <c r="D168" s="348" t="s">
        <v>348</v>
      </c>
      <c r="E168" s="348"/>
      <c r="F168" s="44">
        <v>156</v>
      </c>
      <c r="G168" s="45">
        <f>G13/G165</f>
        <v>46.01111111111111</v>
      </c>
      <c r="H168" s="45">
        <f>H13/H165</f>
        <v>52.92941176470588</v>
      </c>
      <c r="I168" s="45"/>
      <c r="J168" s="247">
        <f t="shared" si="5"/>
        <v>52.92941176470588</v>
      </c>
      <c r="K168" s="290"/>
      <c r="L168" s="290"/>
      <c r="M168" s="290"/>
      <c r="N168" s="290">
        <f>N13/N165</f>
        <v>60.13513513513514</v>
      </c>
      <c r="O168" s="247">
        <f>O13/O165</f>
        <v>60.13513513513514</v>
      </c>
      <c r="P168" s="239">
        <f t="shared" si="8"/>
        <v>1.1361383610772364</v>
      </c>
      <c r="Q168" s="289">
        <f t="shared" si="9"/>
        <v>1.1503615210875464</v>
      </c>
      <c r="S168" s="127"/>
      <c r="T168" s="127"/>
    </row>
    <row r="169" spans="1:20" ht="28.5" customHeight="1">
      <c r="A169" s="352"/>
      <c r="B169" s="196"/>
      <c r="C169" s="31" t="s">
        <v>28</v>
      </c>
      <c r="D169" s="348" t="s">
        <v>342</v>
      </c>
      <c r="E169" s="348"/>
      <c r="F169" s="44">
        <v>157</v>
      </c>
      <c r="G169" s="45"/>
      <c r="H169" s="45"/>
      <c r="I169" s="45"/>
      <c r="J169" s="247">
        <f t="shared" si="5"/>
        <v>0</v>
      </c>
      <c r="K169" s="290"/>
      <c r="L169" s="290"/>
      <c r="M169" s="290"/>
      <c r="N169" s="290"/>
      <c r="O169" s="247"/>
      <c r="P169" s="239">
        <v>0</v>
      </c>
      <c r="Q169" s="289">
        <v>0</v>
      </c>
      <c r="S169" s="127"/>
      <c r="T169" s="127"/>
    </row>
    <row r="170" spans="1:20" ht="28.5" customHeight="1">
      <c r="A170" s="352"/>
      <c r="B170" s="196"/>
      <c r="C170" s="31" t="s">
        <v>133</v>
      </c>
      <c r="D170" s="344" t="s">
        <v>343</v>
      </c>
      <c r="E170" s="345"/>
      <c r="F170" s="44">
        <v>158</v>
      </c>
      <c r="G170" s="45"/>
      <c r="H170" s="45"/>
      <c r="I170" s="45"/>
      <c r="J170" s="247">
        <f t="shared" si="5"/>
        <v>0</v>
      </c>
      <c r="K170" s="290"/>
      <c r="L170" s="290"/>
      <c r="M170" s="290"/>
      <c r="N170" s="290"/>
      <c r="O170" s="247"/>
      <c r="P170" s="239">
        <v>0</v>
      </c>
      <c r="Q170" s="289">
        <v>0</v>
      </c>
      <c r="S170" s="127"/>
      <c r="T170" s="127"/>
    </row>
    <row r="171" spans="1:20" ht="15" customHeight="1">
      <c r="A171" s="352"/>
      <c r="B171" s="196"/>
      <c r="C171" s="31"/>
      <c r="D171" s="177"/>
      <c r="E171" s="177" t="s">
        <v>306</v>
      </c>
      <c r="F171" s="44">
        <v>159</v>
      </c>
      <c r="G171" s="45"/>
      <c r="H171" s="45"/>
      <c r="I171" s="45"/>
      <c r="J171" s="247">
        <f t="shared" si="5"/>
        <v>0</v>
      </c>
      <c r="K171" s="290"/>
      <c r="L171" s="290"/>
      <c r="M171" s="290"/>
      <c r="N171" s="290"/>
      <c r="O171" s="247"/>
      <c r="P171" s="239">
        <v>0</v>
      </c>
      <c r="Q171" s="289">
        <v>0</v>
      </c>
      <c r="S171" s="127"/>
      <c r="T171" s="127"/>
    </row>
    <row r="172" spans="1:20" ht="15" customHeight="1">
      <c r="A172" s="352"/>
      <c r="B172" s="196"/>
      <c r="C172" s="31"/>
      <c r="D172" s="177"/>
      <c r="E172" s="177" t="s">
        <v>324</v>
      </c>
      <c r="F172" s="44">
        <v>160</v>
      </c>
      <c r="G172" s="45"/>
      <c r="H172" s="45"/>
      <c r="I172" s="45"/>
      <c r="J172" s="247">
        <f t="shared" si="5"/>
        <v>0</v>
      </c>
      <c r="K172" s="290"/>
      <c r="L172" s="290"/>
      <c r="M172" s="290"/>
      <c r="N172" s="290"/>
      <c r="O172" s="247"/>
      <c r="P172" s="239">
        <v>0</v>
      </c>
      <c r="Q172" s="289">
        <v>0</v>
      </c>
      <c r="S172" s="127"/>
      <c r="T172" s="127"/>
    </row>
    <row r="173" spans="1:20" ht="15" customHeight="1">
      <c r="A173" s="352"/>
      <c r="B173" s="196"/>
      <c r="C173" s="31"/>
      <c r="D173" s="177"/>
      <c r="E173" s="177" t="s">
        <v>344</v>
      </c>
      <c r="F173" s="44">
        <v>161</v>
      </c>
      <c r="G173" s="45"/>
      <c r="H173" s="45"/>
      <c r="I173" s="45"/>
      <c r="J173" s="247">
        <f t="shared" si="5"/>
        <v>0</v>
      </c>
      <c r="K173" s="290"/>
      <c r="L173" s="290"/>
      <c r="M173" s="290"/>
      <c r="N173" s="290"/>
      <c r="O173" s="247"/>
      <c r="P173" s="239">
        <v>0</v>
      </c>
      <c r="Q173" s="289">
        <v>0</v>
      </c>
      <c r="S173" s="127"/>
      <c r="T173" s="127"/>
    </row>
    <row r="174" spans="1:20" ht="26.25" customHeight="1">
      <c r="A174" s="352"/>
      <c r="B174" s="196"/>
      <c r="C174" s="31"/>
      <c r="D174" s="177"/>
      <c r="E174" s="177" t="s">
        <v>345</v>
      </c>
      <c r="F174" s="44">
        <v>162</v>
      </c>
      <c r="G174" s="45"/>
      <c r="H174" s="45"/>
      <c r="I174" s="45"/>
      <c r="J174" s="247">
        <f t="shared" si="5"/>
        <v>0</v>
      </c>
      <c r="K174" s="290"/>
      <c r="L174" s="290"/>
      <c r="M174" s="290"/>
      <c r="N174" s="290"/>
      <c r="O174" s="247"/>
      <c r="P174" s="239">
        <v>0</v>
      </c>
      <c r="Q174" s="289">
        <v>0</v>
      </c>
      <c r="S174" s="127"/>
      <c r="T174" s="127"/>
    </row>
    <row r="175" spans="1:20" ht="15.75" customHeight="1">
      <c r="A175" s="183"/>
      <c r="B175" s="196">
        <v>7</v>
      </c>
      <c r="C175" s="31"/>
      <c r="D175" s="357" t="s">
        <v>263</v>
      </c>
      <c r="E175" s="357"/>
      <c r="F175" s="44">
        <v>163</v>
      </c>
      <c r="G175" s="45">
        <v>9</v>
      </c>
      <c r="H175" s="45">
        <v>5</v>
      </c>
      <c r="I175" s="45"/>
      <c r="J175" s="247">
        <f t="shared" si="5"/>
        <v>5</v>
      </c>
      <c r="K175" s="290"/>
      <c r="L175" s="290"/>
      <c r="M175" s="290"/>
      <c r="N175" s="290">
        <v>5</v>
      </c>
      <c r="O175" s="247">
        <v>5</v>
      </c>
      <c r="P175" s="239">
        <f>O175/J175</f>
        <v>1</v>
      </c>
      <c r="Q175" s="289">
        <f t="shared" si="9"/>
        <v>0.5555555555555556</v>
      </c>
      <c r="S175" s="127"/>
      <c r="T175" s="127"/>
    </row>
    <row r="176" spans="1:20" ht="15" customHeight="1">
      <c r="A176" s="183"/>
      <c r="B176" s="196">
        <v>8</v>
      </c>
      <c r="C176" s="31"/>
      <c r="D176" s="357" t="s">
        <v>314</v>
      </c>
      <c r="E176" s="357"/>
      <c r="F176" s="44">
        <v>164</v>
      </c>
      <c r="G176" s="45">
        <v>373</v>
      </c>
      <c r="H176" s="45">
        <v>410</v>
      </c>
      <c r="I176" s="45"/>
      <c r="J176" s="247">
        <v>410</v>
      </c>
      <c r="K176" s="290"/>
      <c r="L176" s="290"/>
      <c r="M176" s="290"/>
      <c r="N176" s="290">
        <v>400</v>
      </c>
      <c r="O176" s="247">
        <v>400</v>
      </c>
      <c r="P176" s="239">
        <f>O176/J176</f>
        <v>0.975609756097561</v>
      </c>
      <c r="Q176" s="289">
        <f>J176/G176</f>
        <v>1.0991957104557641</v>
      </c>
      <c r="S176" s="127"/>
      <c r="T176" s="127"/>
    </row>
    <row r="177" spans="1:20" ht="27" customHeight="1">
      <c r="A177" s="182"/>
      <c r="B177" s="196"/>
      <c r="C177" s="31"/>
      <c r="D177" s="197"/>
      <c r="E177" s="181" t="s">
        <v>316</v>
      </c>
      <c r="F177" s="44">
        <v>165</v>
      </c>
      <c r="G177" s="45"/>
      <c r="H177" s="45"/>
      <c r="I177" s="45"/>
      <c r="J177" s="247">
        <f t="shared" si="5"/>
        <v>0</v>
      </c>
      <c r="K177" s="290"/>
      <c r="L177" s="290"/>
      <c r="M177" s="290"/>
      <c r="N177" s="290"/>
      <c r="O177" s="247"/>
      <c r="P177" s="239">
        <v>0</v>
      </c>
      <c r="Q177" s="289">
        <v>0</v>
      </c>
      <c r="S177" s="127"/>
      <c r="T177" s="127"/>
    </row>
    <row r="178" spans="1:20" ht="15" customHeight="1">
      <c r="A178" s="183"/>
      <c r="B178" s="196"/>
      <c r="C178" s="31"/>
      <c r="D178" s="197"/>
      <c r="E178" s="181" t="s">
        <v>317</v>
      </c>
      <c r="F178" s="44">
        <v>166</v>
      </c>
      <c r="G178" s="45">
        <v>373</v>
      </c>
      <c r="H178" s="45">
        <v>410</v>
      </c>
      <c r="I178" s="45"/>
      <c r="J178" s="247">
        <v>410</v>
      </c>
      <c r="K178" s="290"/>
      <c r="L178" s="290"/>
      <c r="M178" s="290"/>
      <c r="N178" s="290">
        <v>400</v>
      </c>
      <c r="O178" s="247">
        <v>400</v>
      </c>
      <c r="P178" s="239">
        <f>O178/J178</f>
        <v>0.975609756097561</v>
      </c>
      <c r="Q178" s="289">
        <f>J178/G178</f>
        <v>1.0991957104557641</v>
      </c>
      <c r="S178" s="127"/>
      <c r="T178" s="127"/>
    </row>
    <row r="179" spans="1:20" ht="15" customHeight="1">
      <c r="A179" s="183"/>
      <c r="B179" s="196"/>
      <c r="C179" s="31"/>
      <c r="D179" s="197"/>
      <c r="E179" s="197" t="s">
        <v>320</v>
      </c>
      <c r="F179" s="44">
        <v>167</v>
      </c>
      <c r="G179" s="45"/>
      <c r="H179" s="45"/>
      <c r="I179" s="45"/>
      <c r="J179" s="247">
        <f t="shared" si="5"/>
        <v>0</v>
      </c>
      <c r="K179" s="290"/>
      <c r="L179" s="290"/>
      <c r="M179" s="290"/>
      <c r="N179" s="290"/>
      <c r="O179" s="247"/>
      <c r="P179" s="239">
        <v>0</v>
      </c>
      <c r="Q179" s="289">
        <v>0</v>
      </c>
      <c r="T179" s="127"/>
    </row>
    <row r="180" spans="1:20" ht="15" customHeight="1">
      <c r="A180" s="183"/>
      <c r="B180" s="196"/>
      <c r="C180" s="31"/>
      <c r="D180" s="197"/>
      <c r="E180" s="197" t="s">
        <v>321</v>
      </c>
      <c r="F180" s="44">
        <v>168</v>
      </c>
      <c r="G180" s="45"/>
      <c r="H180" s="45"/>
      <c r="I180" s="45"/>
      <c r="J180" s="247">
        <f t="shared" si="5"/>
        <v>0</v>
      </c>
      <c r="K180" s="290"/>
      <c r="L180" s="290"/>
      <c r="M180" s="290"/>
      <c r="N180" s="290"/>
      <c r="O180" s="247"/>
      <c r="P180" s="239">
        <v>0</v>
      </c>
      <c r="Q180" s="289">
        <v>0</v>
      </c>
      <c r="T180" s="127"/>
    </row>
    <row r="181" spans="1:20" ht="15" customHeight="1">
      <c r="A181" s="183"/>
      <c r="B181" s="196"/>
      <c r="C181" s="31"/>
      <c r="D181" s="197"/>
      <c r="E181" s="197" t="s">
        <v>326</v>
      </c>
      <c r="F181" s="44">
        <v>169</v>
      </c>
      <c r="G181" s="45"/>
      <c r="H181" s="45"/>
      <c r="I181" s="45"/>
      <c r="J181" s="247"/>
      <c r="K181" s="290"/>
      <c r="L181" s="290"/>
      <c r="M181" s="290"/>
      <c r="N181" s="290"/>
      <c r="O181" s="247"/>
      <c r="P181" s="239">
        <v>0</v>
      </c>
      <c r="Q181" s="289">
        <v>0</v>
      </c>
      <c r="T181" s="127"/>
    </row>
    <row r="182" spans="1:20" ht="29.25" customHeight="1">
      <c r="A182" s="188"/>
      <c r="B182" s="196">
        <v>9</v>
      </c>
      <c r="C182" s="31"/>
      <c r="D182" s="365" t="s">
        <v>376</v>
      </c>
      <c r="E182" s="366"/>
      <c r="F182" s="44">
        <v>170</v>
      </c>
      <c r="G182" s="45"/>
      <c r="H182" s="45"/>
      <c r="I182" s="45"/>
      <c r="J182" s="247"/>
      <c r="K182" s="290"/>
      <c r="L182" s="290"/>
      <c r="M182" s="290"/>
      <c r="N182" s="290"/>
      <c r="O182" s="247">
        <f>O184</f>
        <v>0</v>
      </c>
      <c r="P182" s="239">
        <v>0</v>
      </c>
      <c r="Q182" s="289">
        <v>0</v>
      </c>
      <c r="S182" s="127"/>
      <c r="T182" s="127"/>
    </row>
    <row r="183" spans="4:20" ht="15" customHeight="1">
      <c r="D183" s="198"/>
      <c r="E183" s="198"/>
      <c r="T183" s="127"/>
    </row>
    <row r="184" spans="4:20" ht="15" customHeight="1">
      <c r="D184" s="198"/>
      <c r="E184" s="198"/>
      <c r="T184" s="127"/>
    </row>
    <row r="185" spans="4:20" ht="15" customHeight="1">
      <c r="D185" s="198"/>
      <c r="E185" s="198"/>
      <c r="P185" s="212"/>
      <c r="T185" s="127"/>
    </row>
    <row r="186" spans="1:114" s="34" customFormat="1" ht="15">
      <c r="A186" s="63"/>
      <c r="B186" s="63"/>
      <c r="C186" s="58"/>
      <c r="D186" s="63"/>
      <c r="E186" s="213" t="s">
        <v>398</v>
      </c>
      <c r="F186" s="37"/>
      <c r="G186" s="282"/>
      <c r="H186" s="37"/>
      <c r="I186" s="33" t="s">
        <v>354</v>
      </c>
      <c r="J186" s="248"/>
      <c r="K186" s="287"/>
      <c r="L186" s="287"/>
      <c r="M186" s="287"/>
      <c r="N186" s="287"/>
      <c r="O186" s="281"/>
      <c r="P186" s="212"/>
      <c r="Q186" s="287"/>
      <c r="R186" s="33"/>
      <c r="S186" s="33"/>
      <c r="T186" s="127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</row>
    <row r="187" spans="1:114" s="34" customFormat="1" ht="15">
      <c r="A187" s="63"/>
      <c r="B187" s="63"/>
      <c r="C187" s="58"/>
      <c r="D187" s="63"/>
      <c r="E187" s="213" t="s">
        <v>399</v>
      </c>
      <c r="F187" s="37"/>
      <c r="G187" s="282"/>
      <c r="H187" s="37"/>
      <c r="I187" s="33" t="s">
        <v>400</v>
      </c>
      <c r="J187" s="248"/>
      <c r="K187" s="287"/>
      <c r="L187" s="287"/>
      <c r="M187" s="287"/>
      <c r="N187" s="287"/>
      <c r="O187" s="281"/>
      <c r="P187" s="211"/>
      <c r="Q187" s="287"/>
      <c r="R187" s="33"/>
      <c r="S187" s="33"/>
      <c r="T187" s="127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</row>
    <row r="188" ht="15">
      <c r="T188" s="127"/>
    </row>
    <row r="189" ht="15">
      <c r="T189" s="127"/>
    </row>
    <row r="190" ht="15">
      <c r="T190" s="127"/>
    </row>
    <row r="191" ht="15">
      <c r="T191" s="127"/>
    </row>
    <row r="192" ht="15">
      <c r="T192" s="127"/>
    </row>
    <row r="193" ht="15">
      <c r="T193" s="127"/>
    </row>
    <row r="194" ht="15">
      <c r="T194" s="127"/>
    </row>
    <row r="195" ht="15">
      <c r="T195" s="127"/>
    </row>
    <row r="196" ht="15">
      <c r="T196" s="127"/>
    </row>
    <row r="197" ht="15">
      <c r="T197" s="127"/>
    </row>
    <row r="198" ht="15">
      <c r="T198" s="127"/>
    </row>
    <row r="199" ht="15">
      <c r="T199" s="127"/>
    </row>
    <row r="200" ht="15">
      <c r="T200" s="127"/>
    </row>
    <row r="201" ht="15">
      <c r="T201" s="127"/>
    </row>
    <row r="202" ht="15">
      <c r="T202" s="127"/>
    </row>
    <row r="203" ht="15">
      <c r="T203" s="127"/>
    </row>
    <row r="204" ht="15">
      <c r="T204" s="127"/>
    </row>
    <row r="205" ht="15">
      <c r="T205" s="127"/>
    </row>
    <row r="206" ht="15">
      <c r="T206" s="127"/>
    </row>
    <row r="207" ht="15">
      <c r="T207" s="127"/>
    </row>
    <row r="208" ht="15">
      <c r="T208" s="127"/>
    </row>
    <row r="209" ht="15">
      <c r="T209" s="127"/>
    </row>
    <row r="210" ht="15">
      <c r="T210" s="127"/>
    </row>
    <row r="211" ht="15">
      <c r="T211" s="127"/>
    </row>
    <row r="212" ht="15">
      <c r="T212" s="127"/>
    </row>
    <row r="213" ht="15">
      <c r="T213" s="127"/>
    </row>
    <row r="214" ht="15">
      <c r="T214" s="127"/>
    </row>
    <row r="215" ht="15">
      <c r="T215" s="127"/>
    </row>
    <row r="216" ht="15">
      <c r="T216" s="127"/>
    </row>
    <row r="217" ht="15">
      <c r="T217" s="127"/>
    </row>
    <row r="218" ht="15">
      <c r="T218" s="127"/>
    </row>
    <row r="219" ht="15">
      <c r="T219" s="127"/>
    </row>
    <row r="220" ht="15">
      <c r="T220" s="127"/>
    </row>
    <row r="221" ht="15">
      <c r="T221" s="127"/>
    </row>
    <row r="222" ht="15">
      <c r="T222" s="127"/>
    </row>
    <row r="223" ht="15">
      <c r="T223" s="127"/>
    </row>
    <row r="224" ht="15">
      <c r="T224" s="127"/>
    </row>
    <row r="225" ht="15">
      <c r="T225" s="127"/>
    </row>
    <row r="226" ht="15">
      <c r="T226" s="127"/>
    </row>
    <row r="227" ht="15">
      <c r="T227" s="127"/>
    </row>
    <row r="228" ht="15">
      <c r="T228" s="127"/>
    </row>
    <row r="229" ht="15">
      <c r="T229" s="127"/>
    </row>
    <row r="230" ht="15">
      <c r="T230" s="127"/>
    </row>
    <row r="231" ht="15">
      <c r="T231" s="127"/>
    </row>
    <row r="232" ht="15">
      <c r="T232" s="127"/>
    </row>
    <row r="233" ht="15">
      <c r="T233" s="127"/>
    </row>
    <row r="234" ht="15">
      <c r="T234" s="127"/>
    </row>
    <row r="235" ht="15">
      <c r="T235" s="127"/>
    </row>
    <row r="236" ht="15">
      <c r="T236" s="127"/>
    </row>
    <row r="237" ht="15">
      <c r="T237" s="127"/>
    </row>
    <row r="238" ht="15">
      <c r="T238" s="127"/>
    </row>
    <row r="239" ht="15">
      <c r="T239" s="127"/>
    </row>
    <row r="240" ht="15">
      <c r="T240" s="127"/>
    </row>
    <row r="241" ht="15">
      <c r="T241" s="127"/>
    </row>
    <row r="242" ht="15">
      <c r="T242" s="127"/>
    </row>
    <row r="243" ht="15">
      <c r="T243" s="127"/>
    </row>
    <row r="244" ht="15">
      <c r="T244" s="127"/>
    </row>
    <row r="245" ht="15">
      <c r="T245" s="127"/>
    </row>
    <row r="246" ht="15">
      <c r="T246" s="127"/>
    </row>
    <row r="247" ht="15">
      <c r="T247" s="127"/>
    </row>
    <row r="248" ht="15">
      <c r="T248" s="127"/>
    </row>
    <row r="249" ht="15">
      <c r="T249" s="127"/>
    </row>
    <row r="250" ht="15">
      <c r="T250" s="127"/>
    </row>
    <row r="251" ht="15">
      <c r="T251" s="127"/>
    </row>
    <row r="252" ht="15">
      <c r="T252" s="127"/>
    </row>
    <row r="253" ht="15">
      <c r="T253" s="127"/>
    </row>
    <row r="254" ht="15">
      <c r="T254" s="127"/>
    </row>
    <row r="255" ht="15">
      <c r="T255" s="127"/>
    </row>
    <row r="256" ht="15">
      <c r="T256" s="127"/>
    </row>
    <row r="747" ht="3.75" customHeight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4.5" customHeight="1" hidden="1"/>
    <row r="760" ht="15" hidden="1"/>
    <row r="761" ht="15" hidden="1"/>
    <row r="762" ht="15" hidden="1"/>
    <row r="763" ht="15" hidden="1"/>
    <row r="764" ht="15" hidden="1"/>
    <row r="765" ht="15" hidden="1"/>
  </sheetData>
  <sheetProtection/>
  <mergeCells count="132">
    <mergeCell ref="Q9:Q10"/>
    <mergeCell ref="D182:E182"/>
    <mergeCell ref="K8:O8"/>
    <mergeCell ref="K9:N9"/>
    <mergeCell ref="D123:E123"/>
    <mergeCell ref="D95:E95"/>
    <mergeCell ref="D124:E124"/>
    <mergeCell ref="D113:E113"/>
    <mergeCell ref="D109:E109"/>
    <mergeCell ref="D115:E115"/>
    <mergeCell ref="D108:E108"/>
    <mergeCell ref="D104:E104"/>
    <mergeCell ref="D162:E162"/>
    <mergeCell ref="C90:E90"/>
    <mergeCell ref="D91:E91"/>
    <mergeCell ref="D139:E139"/>
    <mergeCell ref="D129:E129"/>
    <mergeCell ref="D122:E122"/>
    <mergeCell ref="C116:C122"/>
    <mergeCell ref="D138:E138"/>
    <mergeCell ref="D101:E101"/>
    <mergeCell ref="D111:E111"/>
    <mergeCell ref="D119:E119"/>
    <mergeCell ref="C125:C130"/>
    <mergeCell ref="D136:E136"/>
    <mergeCell ref="D133:E133"/>
    <mergeCell ref="D114:E114"/>
    <mergeCell ref="D116:E116"/>
    <mergeCell ref="D125:E125"/>
    <mergeCell ref="D126:E126"/>
    <mergeCell ref="D98:E98"/>
    <mergeCell ref="D110:E110"/>
    <mergeCell ref="D102:E102"/>
    <mergeCell ref="A6:P6"/>
    <mergeCell ref="D89:E89"/>
    <mergeCell ref="D76:E76"/>
    <mergeCell ref="D94:E94"/>
    <mergeCell ref="D74:E74"/>
    <mergeCell ref="D79:E79"/>
    <mergeCell ref="D80:E80"/>
    <mergeCell ref="D77:E77"/>
    <mergeCell ref="D78:E78"/>
    <mergeCell ref="D48:E48"/>
    <mergeCell ref="D96:E96"/>
    <mergeCell ref="D107:E107"/>
    <mergeCell ref="D99:E99"/>
    <mergeCell ref="D59:E59"/>
    <mergeCell ref="D73:E73"/>
    <mergeCell ref="D61:E61"/>
    <mergeCell ref="D68:E68"/>
    <mergeCell ref="D130:E130"/>
    <mergeCell ref="D164:E164"/>
    <mergeCell ref="D166:E166"/>
    <mergeCell ref="D165:E165"/>
    <mergeCell ref="D127:E127"/>
    <mergeCell ref="D128:E128"/>
    <mergeCell ref="D170:E170"/>
    <mergeCell ref="D132:E132"/>
    <mergeCell ref="C131:E131"/>
    <mergeCell ref="D134:E134"/>
    <mergeCell ref="D163:E163"/>
    <mergeCell ref="D156:E156"/>
    <mergeCell ref="D137:E137"/>
    <mergeCell ref="D160:E160"/>
    <mergeCell ref="D157:E157"/>
    <mergeCell ref="D135:E135"/>
    <mergeCell ref="D92:E92"/>
    <mergeCell ref="D93:E93"/>
    <mergeCell ref="D75:E75"/>
    <mergeCell ref="A41:A156"/>
    <mergeCell ref="D175:E175"/>
    <mergeCell ref="D176:E176"/>
    <mergeCell ref="D161:E161"/>
    <mergeCell ref="D167:E167"/>
    <mergeCell ref="D169:E169"/>
    <mergeCell ref="D168:E168"/>
    <mergeCell ref="A164:A174"/>
    <mergeCell ref="B149:B155"/>
    <mergeCell ref="D149:E149"/>
    <mergeCell ref="D152:E152"/>
    <mergeCell ref="C97:E97"/>
    <mergeCell ref="D148:E148"/>
    <mergeCell ref="D155:E155"/>
    <mergeCell ref="C100:C102"/>
    <mergeCell ref="D100:E100"/>
    <mergeCell ref="D112:E112"/>
    <mergeCell ref="D103:E103"/>
    <mergeCell ref="B11:C11"/>
    <mergeCell ref="D11:E11"/>
    <mergeCell ref="D8:E10"/>
    <mergeCell ref="D12:E12"/>
    <mergeCell ref="D35:E35"/>
    <mergeCell ref="D19:E19"/>
    <mergeCell ref="D20:E20"/>
    <mergeCell ref="D24:E24"/>
    <mergeCell ref="D25:E25"/>
    <mergeCell ref="A13:A39"/>
    <mergeCell ref="D13:E13"/>
    <mergeCell ref="B14:B24"/>
    <mergeCell ref="D23:E23"/>
    <mergeCell ref="D33:E33"/>
    <mergeCell ref="C21:C22"/>
    <mergeCell ref="D14:E14"/>
    <mergeCell ref="D34:E34"/>
    <mergeCell ref="D37:E37"/>
    <mergeCell ref="D36:E36"/>
    <mergeCell ref="D38:E38"/>
    <mergeCell ref="D45:E45"/>
    <mergeCell ref="D44:E44"/>
    <mergeCell ref="C42:E42"/>
    <mergeCell ref="D49:E49"/>
    <mergeCell ref="D50:E50"/>
    <mergeCell ref="B40:E40"/>
    <mergeCell ref="B34:B38"/>
    <mergeCell ref="D39:E39"/>
    <mergeCell ref="B42:B139"/>
    <mergeCell ref="D52:E52"/>
    <mergeCell ref="D43:E43"/>
    <mergeCell ref="D57:E57"/>
    <mergeCell ref="D53:E53"/>
    <mergeCell ref="C41:E41"/>
    <mergeCell ref="D58:E58"/>
    <mergeCell ref="D51:E51"/>
    <mergeCell ref="D56:E56"/>
    <mergeCell ref="O9:O10"/>
    <mergeCell ref="P9:P10"/>
    <mergeCell ref="A8:C10"/>
    <mergeCell ref="H9:I9"/>
    <mergeCell ref="F8:F10"/>
    <mergeCell ref="H8:J8"/>
    <mergeCell ref="J9:J10"/>
    <mergeCell ref="G8:G10"/>
  </mergeCells>
  <printOptions/>
  <pageMargins left="0.35433070866141736" right="0.1968503937007874" top="0.31496062992125984" bottom="0.31496062992125984" header="0.2755905511811024" footer="0.31496062992125984"/>
  <pageSetup fitToHeight="5" horizontalDpi="600" verticalDpi="600" orientation="portrait" paperSize="9" scale="80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H22" sqref="H22"/>
    </sheetView>
  </sheetViews>
  <sheetFormatPr defaultColWidth="9.140625" defaultRowHeight="12.75"/>
  <cols>
    <col min="1" max="1" width="6.421875" style="14" customWidth="1"/>
    <col min="2" max="2" width="47.8515625" style="14" customWidth="1"/>
    <col min="3" max="3" width="11.00390625" style="14" customWidth="1"/>
    <col min="4" max="4" width="10.7109375" style="14" customWidth="1"/>
    <col min="5" max="5" width="9.7109375" style="14" customWidth="1"/>
    <col min="6" max="6" width="14.7109375" style="14" customWidth="1"/>
    <col min="7" max="7" width="13.28125" style="14" customWidth="1"/>
    <col min="8" max="8" width="10.28125" style="14" customWidth="1"/>
    <col min="9" max="16384" width="9.140625" style="14" customWidth="1"/>
  </cols>
  <sheetData>
    <row r="1" spans="1:7" ht="15">
      <c r="A1" s="10" t="s">
        <v>347</v>
      </c>
      <c r="B1" s="11"/>
      <c r="C1" s="12"/>
      <c r="D1" s="11"/>
      <c r="E1" s="13"/>
      <c r="G1" s="15" t="s">
        <v>262</v>
      </c>
    </row>
    <row r="2" spans="1:5" ht="15">
      <c r="A2" s="10" t="s">
        <v>395</v>
      </c>
      <c r="B2" s="11"/>
      <c r="C2" s="12"/>
      <c r="D2" s="11"/>
      <c r="E2" s="13"/>
    </row>
    <row r="3" spans="1:5" ht="15">
      <c r="A3" s="10" t="s">
        <v>402</v>
      </c>
      <c r="B3" s="11"/>
      <c r="C3" s="12"/>
      <c r="D3" s="11"/>
      <c r="E3" s="13"/>
    </row>
    <row r="4" spans="1:5" ht="15">
      <c r="A4" s="10" t="s">
        <v>397</v>
      </c>
      <c r="B4" s="11"/>
      <c r="C4" s="12"/>
      <c r="D4" s="11"/>
      <c r="E4" s="13"/>
    </row>
    <row r="8" spans="2:8" ht="15.75">
      <c r="B8" s="370" t="s">
        <v>290</v>
      </c>
      <c r="C8" s="370"/>
      <c r="D8" s="370"/>
      <c r="E8" s="370"/>
      <c r="F8" s="370"/>
      <c r="G8" s="370"/>
      <c r="H8" s="370"/>
    </row>
    <row r="10" ht="15.75" thickBot="1">
      <c r="H10" s="16" t="s">
        <v>5</v>
      </c>
    </row>
    <row r="11" spans="1:8" ht="15.75" thickBot="1">
      <c r="A11" s="17" t="s">
        <v>2</v>
      </c>
      <c r="B11" s="371" t="s">
        <v>4</v>
      </c>
      <c r="C11" s="373" t="s">
        <v>411</v>
      </c>
      <c r="D11" s="374"/>
      <c r="E11" s="375" t="s">
        <v>260</v>
      </c>
      <c r="F11" s="377" t="s">
        <v>393</v>
      </c>
      <c r="G11" s="374"/>
      <c r="H11" s="378" t="s">
        <v>261</v>
      </c>
    </row>
    <row r="12" spans="1:8" ht="15.75" thickBot="1">
      <c r="A12" s="19" t="s">
        <v>3</v>
      </c>
      <c r="B12" s="372"/>
      <c r="C12" s="20" t="s">
        <v>0</v>
      </c>
      <c r="D12" s="20" t="s">
        <v>1</v>
      </c>
      <c r="E12" s="376"/>
      <c r="F12" s="21" t="s">
        <v>0</v>
      </c>
      <c r="G12" s="21" t="s">
        <v>1</v>
      </c>
      <c r="H12" s="379"/>
    </row>
    <row r="13" spans="1:8" ht="15.75" thickBot="1">
      <c r="A13" s="22">
        <v>0</v>
      </c>
      <c r="B13" s="18">
        <v>1</v>
      </c>
      <c r="C13" s="22">
        <v>2</v>
      </c>
      <c r="D13" s="21">
        <v>3</v>
      </c>
      <c r="E13" s="18">
        <v>4</v>
      </c>
      <c r="F13" s="22">
        <v>5</v>
      </c>
      <c r="G13" s="23">
        <v>6</v>
      </c>
      <c r="H13" s="241">
        <v>7</v>
      </c>
    </row>
    <row r="14" spans="1:8" ht="15">
      <c r="A14" s="24" t="s">
        <v>26</v>
      </c>
      <c r="B14" s="25" t="s">
        <v>325</v>
      </c>
      <c r="C14" s="3">
        <f>SUM(C15:C17)</f>
        <v>4161</v>
      </c>
      <c r="D14" s="3">
        <f>SUM(D15:D17)</f>
        <v>4264</v>
      </c>
      <c r="E14" s="199">
        <f>D14/C14</f>
        <v>1.0247536649843787</v>
      </c>
      <c r="F14" s="243">
        <f>'BVC 2017 anexa 2'!H12</f>
        <v>4769</v>
      </c>
      <c r="G14" s="243">
        <f>'BVC 2017 anexa 2'!J12</f>
        <v>4769</v>
      </c>
      <c r="H14" s="201">
        <f>G14/F14</f>
        <v>1</v>
      </c>
    </row>
    <row r="15" spans="1:8" ht="16.5" customHeight="1">
      <c r="A15" s="26">
        <v>1</v>
      </c>
      <c r="B15" s="27" t="s">
        <v>294</v>
      </c>
      <c r="C15" s="4">
        <v>4041</v>
      </c>
      <c r="D15" s="4">
        <f>'BVC 2017 anexa 2'!G13</f>
        <v>4141</v>
      </c>
      <c r="E15" s="200">
        <f>D15/C15</f>
        <v>1.0247463499133878</v>
      </c>
      <c r="F15" s="4">
        <f>'BVC 2017 anexa 2'!H13</f>
        <v>4499</v>
      </c>
      <c r="G15" s="4">
        <f>'BVC 2017 anexa 2'!J13</f>
        <v>4499</v>
      </c>
      <c r="H15" s="202">
        <f>G15/F15</f>
        <v>1</v>
      </c>
    </row>
    <row r="16" spans="1:8" ht="15.75" customHeight="1">
      <c r="A16" s="28" t="s">
        <v>291</v>
      </c>
      <c r="B16" s="5" t="s">
        <v>112</v>
      </c>
      <c r="C16" s="4">
        <v>1</v>
      </c>
      <c r="D16" s="4">
        <f>'BVC 2017 anexa 2'!G33</f>
        <v>1</v>
      </c>
      <c r="E16" s="200">
        <f>D16/C16</f>
        <v>1</v>
      </c>
      <c r="F16" s="4">
        <f>'BVC 2017 anexa 2'!H33</f>
        <v>230</v>
      </c>
      <c r="G16" s="4">
        <f>'BVC 2017 anexa 2'!J33</f>
        <v>230</v>
      </c>
      <c r="H16" s="202">
        <f>G16/F16</f>
        <v>1</v>
      </c>
    </row>
    <row r="17" spans="1:8" ht="15.75" customHeight="1" thickBot="1">
      <c r="A17" s="29" t="s">
        <v>292</v>
      </c>
      <c r="B17" s="6" t="s">
        <v>7</v>
      </c>
      <c r="C17" s="7">
        <v>119</v>
      </c>
      <c r="D17" s="8">
        <v>122</v>
      </c>
      <c r="E17" s="200">
        <f>D17/C17</f>
        <v>1.0252100840336134</v>
      </c>
      <c r="F17" s="8">
        <f>'BVC 2017 anexa 2'!H39</f>
        <v>40</v>
      </c>
      <c r="G17" s="8">
        <f>'BVC 2017 anexa 2'!J39</f>
        <v>40</v>
      </c>
      <c r="H17" s="202">
        <f>G17/F17</f>
        <v>1</v>
      </c>
    </row>
    <row r="25" spans="2:6" ht="15">
      <c r="B25" s="36" t="s">
        <v>398</v>
      </c>
      <c r="C25" s="37"/>
      <c r="D25" s="37"/>
      <c r="E25" s="33" t="s">
        <v>354</v>
      </c>
      <c r="F25" s="33"/>
    </row>
    <row r="26" spans="2:6" ht="15">
      <c r="B26" s="36" t="s">
        <v>399</v>
      </c>
      <c r="C26" s="37"/>
      <c r="D26" s="37"/>
      <c r="E26" s="33" t="s">
        <v>400</v>
      </c>
      <c r="F26" s="33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58"/>
  <sheetViews>
    <sheetView zoomScaleSheetLayoutView="100" zoomScalePageLayoutView="0" workbookViewId="0" topLeftCell="A21">
      <selection activeCell="I39" sqref="I39"/>
    </sheetView>
  </sheetViews>
  <sheetFormatPr defaultColWidth="9.140625" defaultRowHeight="12.75"/>
  <cols>
    <col min="1" max="1" width="4.140625" style="14" customWidth="1"/>
    <col min="2" max="2" width="3.7109375" style="14" customWidth="1"/>
    <col min="3" max="3" width="52.8515625" style="83" customWidth="1"/>
    <col min="4" max="4" width="12.57421875" style="14" customWidth="1"/>
    <col min="5" max="5" width="11.28125" style="14" customWidth="1"/>
    <col min="6" max="6" width="13.140625" style="14" customWidth="1"/>
    <col min="7" max="7" width="10.57421875" style="14" customWidth="1"/>
    <col min="8" max="8" width="9.421875" style="14" customWidth="1"/>
    <col min="9" max="9" width="10.28125" style="14" customWidth="1"/>
    <col min="10" max="16384" width="9.140625" style="14" customWidth="1"/>
  </cols>
  <sheetData>
    <row r="1" spans="1:110" s="34" customFormat="1" ht="15">
      <c r="A1" s="56" t="s">
        <v>347</v>
      </c>
      <c r="B1" s="57"/>
      <c r="C1" s="58"/>
      <c r="D1" s="57"/>
      <c r="E1" s="59"/>
      <c r="F1" s="32"/>
      <c r="G1" s="32"/>
      <c r="I1" s="84" t="s">
        <v>118</v>
      </c>
      <c r="J1" s="1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</row>
    <row r="2" spans="1:110" s="34" customFormat="1" ht="15">
      <c r="A2" s="56" t="s">
        <v>395</v>
      </c>
      <c r="B2" s="57"/>
      <c r="C2" s="58"/>
      <c r="D2" s="57"/>
      <c r="E2" s="59"/>
      <c r="F2" s="32"/>
      <c r="G2" s="32"/>
      <c r="I2" s="33"/>
      <c r="J2" s="37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</row>
    <row r="3" spans="1:110" s="34" customFormat="1" ht="15">
      <c r="A3" s="56" t="s">
        <v>403</v>
      </c>
      <c r="B3" s="57"/>
      <c r="C3" s="58"/>
      <c r="D3" s="57"/>
      <c r="E3" s="59"/>
      <c r="F3" s="32"/>
      <c r="G3" s="32"/>
      <c r="I3" s="33"/>
      <c r="J3" s="37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</row>
    <row r="4" spans="1:110" s="34" customFormat="1" ht="15">
      <c r="A4" s="56" t="s">
        <v>397</v>
      </c>
      <c r="B4" s="57"/>
      <c r="C4" s="58"/>
      <c r="D4" s="57"/>
      <c r="E4" s="59"/>
      <c r="F4" s="32"/>
      <c r="G4" s="32"/>
      <c r="I4" s="33"/>
      <c r="J4" s="3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</row>
    <row r="5" ht="15">
      <c r="H5" s="84"/>
    </row>
    <row r="6" ht="15">
      <c r="H6" s="84"/>
    </row>
    <row r="7" spans="1:8" ht="15">
      <c r="A7" s="380" t="s">
        <v>193</v>
      </c>
      <c r="B7" s="380"/>
      <c r="C7" s="380"/>
      <c r="D7" s="380"/>
      <c r="E7" s="380"/>
      <c r="F7" s="380"/>
      <c r="G7" s="380"/>
      <c r="H7" s="380"/>
    </row>
    <row r="8" ht="22.5" customHeight="1"/>
    <row r="9" ht="14.25" customHeight="1" thickBot="1">
      <c r="I9" s="16" t="s">
        <v>47</v>
      </c>
    </row>
    <row r="10" spans="1:9" ht="15">
      <c r="A10" s="381"/>
      <c r="B10" s="383"/>
      <c r="C10" s="385" t="s">
        <v>48</v>
      </c>
      <c r="D10" s="389" t="s">
        <v>192</v>
      </c>
      <c r="E10" s="391" t="s">
        <v>406</v>
      </c>
      <c r="F10" s="392"/>
      <c r="G10" s="387" t="s">
        <v>49</v>
      </c>
      <c r="H10" s="387"/>
      <c r="I10" s="388"/>
    </row>
    <row r="11" spans="1:9" ht="29.25" thickBot="1">
      <c r="A11" s="382"/>
      <c r="B11" s="384"/>
      <c r="C11" s="386"/>
      <c r="D11" s="390"/>
      <c r="E11" s="85" t="s">
        <v>0</v>
      </c>
      <c r="F11" s="85" t="s">
        <v>371</v>
      </c>
      <c r="G11" s="85" t="s">
        <v>407</v>
      </c>
      <c r="H11" s="85" t="s">
        <v>373</v>
      </c>
      <c r="I11" s="86" t="s">
        <v>408</v>
      </c>
    </row>
    <row r="12" spans="1:9" ht="15.75" thickBot="1">
      <c r="A12" s="22">
        <v>0</v>
      </c>
      <c r="B12" s="18">
        <v>1</v>
      </c>
      <c r="C12" s="87">
        <v>2</v>
      </c>
      <c r="D12" s="88">
        <v>3</v>
      </c>
      <c r="E12" s="88">
        <v>4</v>
      </c>
      <c r="F12" s="88">
        <v>5</v>
      </c>
      <c r="G12" s="21">
        <v>6</v>
      </c>
      <c r="H12" s="21">
        <v>7</v>
      </c>
      <c r="I12" s="23">
        <v>8</v>
      </c>
    </row>
    <row r="13" spans="1:14" ht="28.5" customHeight="1">
      <c r="A13" s="89" t="s">
        <v>50</v>
      </c>
      <c r="B13" s="90"/>
      <c r="C13" s="91" t="s">
        <v>12</v>
      </c>
      <c r="D13" s="172"/>
      <c r="E13" s="130">
        <f>E14+E17+E18+E21</f>
        <v>250</v>
      </c>
      <c r="F13" s="242">
        <f>E13</f>
        <v>250</v>
      </c>
      <c r="G13" s="130">
        <f>G14+G17+G18+G21</f>
        <v>290</v>
      </c>
      <c r="H13" s="130">
        <f>H14+H17+H18+H21</f>
        <v>300</v>
      </c>
      <c r="I13" s="266">
        <f>I14+I17+I18+I21</f>
        <v>300</v>
      </c>
      <c r="L13" s="249"/>
      <c r="M13" s="249"/>
      <c r="N13" s="249"/>
    </row>
    <row r="14" spans="1:9" ht="15">
      <c r="A14" s="92"/>
      <c r="B14" s="93">
        <v>1</v>
      </c>
      <c r="C14" s="94" t="s">
        <v>51</v>
      </c>
      <c r="D14" s="129"/>
      <c r="E14" s="4">
        <f>E16+E15</f>
        <v>250</v>
      </c>
      <c r="F14" s="242">
        <f>E14</f>
        <v>250</v>
      </c>
      <c r="G14" s="4">
        <f>G16+G15</f>
        <v>290</v>
      </c>
      <c r="H14" s="4">
        <f>H16+H15</f>
        <v>300</v>
      </c>
      <c r="I14" s="168">
        <f>I16+I15</f>
        <v>300</v>
      </c>
    </row>
    <row r="15" spans="1:9" ht="15">
      <c r="A15" s="92"/>
      <c r="B15" s="93"/>
      <c r="C15" s="94" t="s">
        <v>177</v>
      </c>
      <c r="D15" s="129"/>
      <c r="E15" s="4">
        <f>'BVC 2017 anexa 2'!J138</f>
        <v>250</v>
      </c>
      <c r="F15" s="242">
        <f>E15</f>
        <v>250</v>
      </c>
      <c r="G15" s="4">
        <f>'BVC 2017 anexa 2'!O138</f>
        <v>290</v>
      </c>
      <c r="H15" s="4">
        <v>300</v>
      </c>
      <c r="I15" s="168">
        <v>300</v>
      </c>
    </row>
    <row r="16" spans="1:9" ht="15">
      <c r="A16" s="92"/>
      <c r="B16" s="93"/>
      <c r="C16" s="94" t="s">
        <v>178</v>
      </c>
      <c r="D16" s="129"/>
      <c r="E16" s="4">
        <f>'BVC 2017 anexa1'!G45+'BVC 2017 anexa1'!G47</f>
        <v>0</v>
      </c>
      <c r="F16" s="242">
        <f>E16</f>
        <v>0</v>
      </c>
      <c r="G16" s="4">
        <f>'BVC 2017 anexa1'!H45+'BVC 2017 anexa1'!H47</f>
        <v>0</v>
      </c>
      <c r="H16" s="4">
        <f>'BVC 2017 anexa1'!J45+'BVC 2017 anexa1'!J47</f>
        <v>0</v>
      </c>
      <c r="I16" s="168">
        <f>'BVC 2017 anexa1'!K45+'BVC 2017 anexa1'!K47</f>
        <v>0</v>
      </c>
    </row>
    <row r="17" spans="1:9" ht="15">
      <c r="A17" s="92"/>
      <c r="B17" s="93">
        <v>2</v>
      </c>
      <c r="C17" s="94" t="s">
        <v>13</v>
      </c>
      <c r="D17" s="129"/>
      <c r="E17" s="4"/>
      <c r="F17" s="242"/>
      <c r="G17" s="4"/>
      <c r="H17" s="4"/>
      <c r="I17" s="168"/>
    </row>
    <row r="18" spans="1:9" ht="15">
      <c r="A18" s="92"/>
      <c r="B18" s="93">
        <v>3</v>
      </c>
      <c r="C18" s="94" t="s">
        <v>52</v>
      </c>
      <c r="D18" s="129"/>
      <c r="E18" s="4"/>
      <c r="F18" s="242"/>
      <c r="G18" s="4"/>
      <c r="H18" s="4"/>
      <c r="I18" s="168"/>
    </row>
    <row r="19" spans="1:9" ht="15">
      <c r="A19" s="92"/>
      <c r="B19" s="93"/>
      <c r="C19" s="94" t="s">
        <v>179</v>
      </c>
      <c r="D19" s="129"/>
      <c r="E19" s="4"/>
      <c r="F19" s="242"/>
      <c r="G19" s="4"/>
      <c r="H19" s="4"/>
      <c r="I19" s="168"/>
    </row>
    <row r="20" spans="1:9" ht="15">
      <c r="A20" s="92"/>
      <c r="B20" s="93"/>
      <c r="C20" s="94" t="s">
        <v>180</v>
      </c>
      <c r="D20" s="129"/>
      <c r="E20" s="4"/>
      <c r="F20" s="242"/>
      <c r="G20" s="4"/>
      <c r="H20" s="4"/>
      <c r="I20" s="168"/>
    </row>
    <row r="21" spans="1:9" ht="15">
      <c r="A21" s="92"/>
      <c r="B21" s="93">
        <v>4</v>
      </c>
      <c r="C21" s="94" t="s">
        <v>181</v>
      </c>
      <c r="D21" s="129"/>
      <c r="E21" s="4">
        <f>E22</f>
        <v>0</v>
      </c>
      <c r="F21" s="242">
        <f>E21</f>
        <v>0</v>
      </c>
      <c r="G21" s="4">
        <f>G22+G23</f>
        <v>0</v>
      </c>
      <c r="H21" s="4">
        <f>H22+H23</f>
        <v>0</v>
      </c>
      <c r="I21" s="168">
        <f>I22+I23</f>
        <v>0</v>
      </c>
    </row>
    <row r="22" spans="1:9" ht="15">
      <c r="A22" s="92"/>
      <c r="B22" s="93"/>
      <c r="C22" s="250" t="s">
        <v>364</v>
      </c>
      <c r="D22" s="251"/>
      <c r="E22" s="252"/>
      <c r="F22" s="242">
        <f>E22</f>
        <v>0</v>
      </c>
      <c r="G22" s="252">
        <f>'BVC 2017 anexa 2'!O23</f>
        <v>0</v>
      </c>
      <c r="H22" s="252"/>
      <c r="I22" s="253"/>
    </row>
    <row r="23" spans="1:9" ht="15">
      <c r="A23" s="92"/>
      <c r="B23" s="93"/>
      <c r="C23" s="250" t="s">
        <v>374</v>
      </c>
      <c r="D23" s="251"/>
      <c r="E23" s="252"/>
      <c r="F23" s="242"/>
      <c r="G23" s="252"/>
      <c r="H23" s="252"/>
      <c r="I23" s="253"/>
    </row>
    <row r="24" spans="1:9" s="259" customFormat="1" ht="14.25">
      <c r="A24" s="262" t="s">
        <v>16</v>
      </c>
      <c r="B24" s="255"/>
      <c r="C24" s="263" t="s">
        <v>53</v>
      </c>
      <c r="D24" s="264"/>
      <c r="E24" s="265">
        <f>E25+E32+E37+E50+E52</f>
        <v>215</v>
      </c>
      <c r="F24" s="260">
        <f>E24</f>
        <v>215</v>
      </c>
      <c r="G24" s="265">
        <f>G25+G32+G37+G50+G52</f>
        <v>218</v>
      </c>
      <c r="H24" s="265">
        <f>H25+H32+H37+H50+H52</f>
        <v>200</v>
      </c>
      <c r="I24" s="267">
        <f>I25+I32+I37+I50+I52</f>
        <v>210</v>
      </c>
    </row>
    <row r="25" spans="1:9" ht="15">
      <c r="A25" s="97"/>
      <c r="B25" s="93">
        <v>1</v>
      </c>
      <c r="C25" s="94" t="s">
        <v>54</v>
      </c>
      <c r="D25" s="129"/>
      <c r="E25" s="4"/>
      <c r="F25" s="242">
        <f>E25</f>
        <v>0</v>
      </c>
      <c r="G25" s="4">
        <f>G26+G29+G30+G31</f>
        <v>18</v>
      </c>
      <c r="H25" s="4">
        <f>H26+H29+H30+H31</f>
        <v>0</v>
      </c>
      <c r="I25" s="168">
        <f>I26+I29+I30+I31</f>
        <v>0</v>
      </c>
    </row>
    <row r="26" spans="1:9" ht="30">
      <c r="A26" s="97"/>
      <c r="B26" s="98"/>
      <c r="C26" s="99" t="s">
        <v>182</v>
      </c>
      <c r="D26" s="129"/>
      <c r="E26" s="128"/>
      <c r="F26" s="242"/>
      <c r="G26" s="128">
        <f>G27+G28</f>
        <v>18</v>
      </c>
      <c r="H26" s="128"/>
      <c r="I26" s="131"/>
    </row>
    <row r="27" spans="1:9" ht="15">
      <c r="A27" s="97"/>
      <c r="B27" s="98"/>
      <c r="C27" s="99" t="s">
        <v>417</v>
      </c>
      <c r="D27" s="174">
        <v>43100</v>
      </c>
      <c r="E27" s="128"/>
      <c r="F27" s="242"/>
      <c r="G27" s="128">
        <v>8</v>
      </c>
      <c r="H27" s="128"/>
      <c r="I27" s="131"/>
    </row>
    <row r="28" spans="1:9" ht="15">
      <c r="A28" s="97"/>
      <c r="B28" s="98"/>
      <c r="C28" s="99" t="s">
        <v>418</v>
      </c>
      <c r="D28" s="174">
        <v>43100</v>
      </c>
      <c r="E28" s="128"/>
      <c r="F28" s="242"/>
      <c r="G28" s="128">
        <v>10</v>
      </c>
      <c r="H28" s="128"/>
      <c r="I28" s="131"/>
    </row>
    <row r="29" spans="1:9" ht="30">
      <c r="A29" s="97"/>
      <c r="B29" s="98"/>
      <c r="C29" s="99" t="s">
        <v>183</v>
      </c>
      <c r="D29" s="129"/>
      <c r="E29" s="128"/>
      <c r="F29" s="242"/>
      <c r="G29" s="128"/>
      <c r="H29" s="128"/>
      <c r="I29" s="131"/>
    </row>
    <row r="30" spans="1:9" ht="30">
      <c r="A30" s="97"/>
      <c r="B30" s="98"/>
      <c r="C30" s="99" t="s">
        <v>184</v>
      </c>
      <c r="D30" s="129"/>
      <c r="E30" s="128"/>
      <c r="F30" s="242"/>
      <c r="G30" s="128"/>
      <c r="H30" s="128"/>
      <c r="I30" s="131"/>
    </row>
    <row r="31" spans="1:9" ht="44.25" customHeight="1">
      <c r="A31" s="97"/>
      <c r="B31" s="98"/>
      <c r="C31" s="99" t="s">
        <v>185</v>
      </c>
      <c r="D31" s="129"/>
      <c r="E31" s="128"/>
      <c r="F31" s="242"/>
      <c r="G31" s="128"/>
      <c r="H31" s="128"/>
      <c r="I31" s="131"/>
    </row>
    <row r="32" spans="1:9" s="259" customFormat="1" ht="14.25">
      <c r="A32" s="254"/>
      <c r="B32" s="255">
        <v>2</v>
      </c>
      <c r="C32" s="256" t="s">
        <v>55</v>
      </c>
      <c r="D32" s="257"/>
      <c r="E32" s="258">
        <f>E33+E34+E35+E36</f>
        <v>18</v>
      </c>
      <c r="F32" s="258">
        <f>F33+F34+F35+F36</f>
        <v>18</v>
      </c>
      <c r="G32" s="258">
        <f>G33+G34+G35+G36</f>
        <v>0</v>
      </c>
      <c r="H32" s="258">
        <f>H33+H34+H35+H36</f>
        <v>0</v>
      </c>
      <c r="I32" s="261">
        <f>I33+I34+I35+I36</f>
        <v>0</v>
      </c>
    </row>
    <row r="33" spans="1:9" ht="30">
      <c r="A33" s="97"/>
      <c r="B33" s="98"/>
      <c r="C33" s="99" t="s">
        <v>182</v>
      </c>
      <c r="D33" s="129"/>
      <c r="E33" s="128">
        <v>18</v>
      </c>
      <c r="F33" s="128">
        <v>18</v>
      </c>
      <c r="G33" s="128"/>
      <c r="H33" s="128"/>
      <c r="I33" s="131"/>
    </row>
    <row r="34" spans="1:9" ht="30">
      <c r="A34" s="97"/>
      <c r="B34" s="98"/>
      <c r="C34" s="99" t="s">
        <v>183</v>
      </c>
      <c r="D34" s="129"/>
      <c r="E34" s="128"/>
      <c r="F34" s="242"/>
      <c r="G34" s="128"/>
      <c r="H34" s="128"/>
      <c r="I34" s="131"/>
    </row>
    <row r="35" spans="1:9" ht="30">
      <c r="A35" s="97"/>
      <c r="B35" s="98"/>
      <c r="C35" s="99" t="s">
        <v>184</v>
      </c>
      <c r="D35" s="129"/>
      <c r="E35" s="128"/>
      <c r="F35" s="242"/>
      <c r="G35" s="128"/>
      <c r="H35" s="128"/>
      <c r="I35" s="131"/>
    </row>
    <row r="36" spans="1:9" ht="45.75" customHeight="1">
      <c r="A36" s="97"/>
      <c r="B36" s="98"/>
      <c r="C36" s="99" t="s">
        <v>185</v>
      </c>
      <c r="D36" s="129"/>
      <c r="E36" s="128"/>
      <c r="F36" s="242"/>
      <c r="G36" s="128"/>
      <c r="H36" s="128"/>
      <c r="I36" s="131"/>
    </row>
    <row r="37" spans="1:9" s="259" customFormat="1" ht="29.25" customHeight="1">
      <c r="A37" s="254"/>
      <c r="B37" s="255">
        <v>3</v>
      </c>
      <c r="C37" s="256" t="s">
        <v>174</v>
      </c>
      <c r="D37" s="257"/>
      <c r="E37" s="258">
        <v>167</v>
      </c>
      <c r="F37" s="260">
        <f>E37</f>
        <v>167</v>
      </c>
      <c r="G37" s="258">
        <f>G38+G47+G48+G49</f>
        <v>198</v>
      </c>
      <c r="H37" s="258">
        <f>H38+H47+H48+H49</f>
        <v>200</v>
      </c>
      <c r="I37" s="261">
        <f>I38+I47+I48+I49</f>
        <v>210</v>
      </c>
    </row>
    <row r="38" spans="1:9" ht="30">
      <c r="A38" s="97"/>
      <c r="B38" s="98"/>
      <c r="C38" s="99" t="s">
        <v>182</v>
      </c>
      <c r="D38" s="129"/>
      <c r="E38" s="128">
        <f>E46</f>
        <v>0</v>
      </c>
      <c r="F38" s="128">
        <f>F46</f>
        <v>0</v>
      </c>
      <c r="G38" s="128">
        <f>G39+G40+G41+G42+G43+G44+G45</f>
        <v>198</v>
      </c>
      <c r="H38" s="128">
        <v>200</v>
      </c>
      <c r="I38" s="131">
        <v>210</v>
      </c>
    </row>
    <row r="39" spans="1:9" ht="15">
      <c r="A39" s="97"/>
      <c r="B39" s="98"/>
      <c r="C39" s="99" t="s">
        <v>419</v>
      </c>
      <c r="D39" s="174">
        <v>43100</v>
      </c>
      <c r="E39" s="128"/>
      <c r="F39" s="242">
        <f>E39</f>
        <v>0</v>
      </c>
      <c r="G39" s="128">
        <v>85</v>
      </c>
      <c r="H39" s="128"/>
      <c r="I39" s="131"/>
    </row>
    <row r="40" spans="1:9" ht="15">
      <c r="A40" s="97"/>
      <c r="B40" s="98"/>
      <c r="C40" s="99" t="s">
        <v>420</v>
      </c>
      <c r="D40" s="174">
        <v>43100</v>
      </c>
      <c r="E40" s="128"/>
      <c r="F40" s="242"/>
      <c r="G40" s="128">
        <v>14</v>
      </c>
      <c r="H40" s="128"/>
      <c r="I40" s="131"/>
    </row>
    <row r="41" spans="1:9" ht="15">
      <c r="A41" s="97"/>
      <c r="B41" s="98"/>
      <c r="C41" s="99" t="s">
        <v>421</v>
      </c>
      <c r="D41" s="174">
        <v>43100</v>
      </c>
      <c r="E41" s="128"/>
      <c r="F41" s="242"/>
      <c r="G41" s="128">
        <v>19</v>
      </c>
      <c r="H41" s="128"/>
      <c r="I41" s="131"/>
    </row>
    <row r="42" spans="1:9" ht="15">
      <c r="A42" s="97"/>
      <c r="B42" s="98"/>
      <c r="C42" s="99" t="s">
        <v>422</v>
      </c>
      <c r="D42" s="174">
        <v>43100</v>
      </c>
      <c r="E42" s="128"/>
      <c r="F42" s="242"/>
      <c r="G42" s="128">
        <v>17</v>
      </c>
      <c r="H42" s="128"/>
      <c r="I42" s="131"/>
    </row>
    <row r="43" spans="1:9" ht="15">
      <c r="A43" s="97"/>
      <c r="B43" s="98"/>
      <c r="C43" s="99" t="s">
        <v>423</v>
      </c>
      <c r="D43" s="174">
        <v>43100</v>
      </c>
      <c r="E43" s="128"/>
      <c r="F43" s="242"/>
      <c r="G43" s="128">
        <v>55</v>
      </c>
      <c r="H43" s="128"/>
      <c r="I43" s="131"/>
    </row>
    <row r="44" spans="1:9" ht="15">
      <c r="A44" s="97"/>
      <c r="B44" s="98"/>
      <c r="C44" s="99" t="s">
        <v>424</v>
      </c>
      <c r="D44" s="174">
        <v>43100</v>
      </c>
      <c r="E44" s="128"/>
      <c r="F44" s="242"/>
      <c r="G44" s="128">
        <v>5</v>
      </c>
      <c r="H44" s="128"/>
      <c r="I44" s="131"/>
    </row>
    <row r="45" spans="1:9" ht="15">
      <c r="A45" s="97"/>
      <c r="B45" s="98"/>
      <c r="C45" s="99" t="s">
        <v>425</v>
      </c>
      <c r="D45" s="174">
        <v>43100</v>
      </c>
      <c r="E45" s="128"/>
      <c r="F45" s="242"/>
      <c r="G45" s="128">
        <v>3</v>
      </c>
      <c r="H45" s="128"/>
      <c r="I45" s="131"/>
    </row>
    <row r="46" spans="1:9" ht="15">
      <c r="A46" s="97"/>
      <c r="B46" s="98"/>
      <c r="C46" s="166"/>
      <c r="D46" s="174"/>
      <c r="E46" s="128"/>
      <c r="F46" s="242">
        <f>E46</f>
        <v>0</v>
      </c>
      <c r="G46" s="128"/>
      <c r="H46" s="128"/>
      <c r="I46" s="131"/>
    </row>
    <row r="47" spans="1:9" ht="30">
      <c r="A47" s="97"/>
      <c r="B47" s="98"/>
      <c r="C47" s="99" t="s">
        <v>183</v>
      </c>
      <c r="D47" s="129"/>
      <c r="E47" s="128">
        <v>0</v>
      </c>
      <c r="F47" s="242">
        <f>E47</f>
        <v>0</v>
      </c>
      <c r="G47" s="128"/>
      <c r="H47" s="128"/>
      <c r="I47" s="131"/>
    </row>
    <row r="48" spans="1:9" ht="30">
      <c r="A48" s="97"/>
      <c r="B48" s="98"/>
      <c r="C48" s="99" t="s">
        <v>184</v>
      </c>
      <c r="D48" s="129"/>
      <c r="E48" s="128"/>
      <c r="F48" s="242"/>
      <c r="G48" s="128"/>
      <c r="H48" s="128"/>
      <c r="I48" s="131"/>
    </row>
    <row r="49" spans="1:9" ht="42.75" customHeight="1">
      <c r="A49" s="97"/>
      <c r="B49" s="98"/>
      <c r="C49" s="99" t="s">
        <v>185</v>
      </c>
      <c r="D49" s="129"/>
      <c r="E49" s="128"/>
      <c r="F49" s="242"/>
      <c r="G49" s="128"/>
      <c r="H49" s="128"/>
      <c r="I49" s="131"/>
    </row>
    <row r="50" spans="1:9" s="259" customFormat="1" ht="14.25">
      <c r="A50" s="254"/>
      <c r="B50" s="255">
        <v>4</v>
      </c>
      <c r="C50" s="256" t="s">
        <v>58</v>
      </c>
      <c r="D50" s="257"/>
      <c r="E50" s="258">
        <f>E51</f>
        <v>30</v>
      </c>
      <c r="F50" s="258">
        <f>F51</f>
        <v>30</v>
      </c>
      <c r="G50" s="258">
        <f>G51</f>
        <v>2</v>
      </c>
      <c r="H50" s="258">
        <f>H51</f>
        <v>0</v>
      </c>
      <c r="I50" s="261">
        <f>I51</f>
        <v>0</v>
      </c>
    </row>
    <row r="51" spans="1:9" ht="15">
      <c r="A51" s="97"/>
      <c r="B51" s="93"/>
      <c r="C51" s="94" t="s">
        <v>363</v>
      </c>
      <c r="D51" s="174"/>
      <c r="E51" s="128">
        <v>30</v>
      </c>
      <c r="F51" s="242">
        <v>30</v>
      </c>
      <c r="G51" s="128">
        <v>2</v>
      </c>
      <c r="H51" s="128"/>
      <c r="I51" s="131"/>
    </row>
    <row r="52" spans="1:9" ht="28.5">
      <c r="A52" s="97"/>
      <c r="B52" s="101">
        <v>5</v>
      </c>
      <c r="C52" s="100" t="s">
        <v>56</v>
      </c>
      <c r="D52" s="173"/>
      <c r="E52" s="167"/>
      <c r="F52" s="167"/>
      <c r="G52" s="128"/>
      <c r="H52" s="128"/>
      <c r="I52" s="131"/>
    </row>
    <row r="53" spans="1:9" ht="15">
      <c r="A53" s="97"/>
      <c r="B53" s="98"/>
      <c r="C53" s="94" t="s">
        <v>186</v>
      </c>
      <c r="D53" s="129"/>
      <c r="E53" s="128"/>
      <c r="F53" s="128"/>
      <c r="G53" s="128"/>
      <c r="H53" s="128"/>
      <c r="I53" s="131"/>
    </row>
    <row r="54" spans="1:9" ht="15.75" thickBot="1">
      <c r="A54" s="102"/>
      <c r="B54" s="103"/>
      <c r="C54" s="104" t="s">
        <v>187</v>
      </c>
      <c r="D54" s="9"/>
      <c r="E54" s="132"/>
      <c r="F54" s="132"/>
      <c r="G54" s="132"/>
      <c r="H54" s="132"/>
      <c r="I54" s="133"/>
    </row>
    <row r="57" spans="3:8" ht="15">
      <c r="C57" s="36" t="s">
        <v>398</v>
      </c>
      <c r="D57" s="37"/>
      <c r="E57" s="37"/>
      <c r="F57" s="33" t="s">
        <v>354</v>
      </c>
      <c r="G57" s="33"/>
      <c r="H57" s="82"/>
    </row>
    <row r="58" spans="3:8" ht="15">
      <c r="C58" s="36" t="s">
        <v>399</v>
      </c>
      <c r="D58" s="37"/>
      <c r="E58" s="37"/>
      <c r="F58" s="33" t="s">
        <v>400</v>
      </c>
      <c r="G58" s="33"/>
      <c r="H58" s="82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75" right="0.41" top="0.26" bottom="0.25" header="0.38" footer="0.18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="85" zoomScaleSheetLayoutView="85" zoomScalePageLayoutView="0" workbookViewId="0" topLeftCell="A1">
      <selection activeCell="F18" sqref="F18"/>
    </sheetView>
  </sheetViews>
  <sheetFormatPr defaultColWidth="9.140625" defaultRowHeight="12.75" outlineLevelCol="1"/>
  <cols>
    <col min="1" max="1" width="7.7109375" style="136" customWidth="1"/>
    <col min="2" max="2" width="33.00390625" style="136" customWidth="1"/>
    <col min="3" max="3" width="11.00390625" style="136" customWidth="1"/>
    <col min="4" max="4" width="10.140625" style="136" customWidth="1"/>
    <col min="5" max="5" width="12.28125" style="136" customWidth="1"/>
    <col min="6" max="6" width="12.57421875" style="136" customWidth="1" outlineLevel="1"/>
    <col min="7" max="7" width="14.8515625" style="138" customWidth="1"/>
    <col min="8" max="9" width="11.421875" style="146" bestFit="1" customWidth="1"/>
    <col min="10" max="10" width="12.7109375" style="146" bestFit="1" customWidth="1"/>
    <col min="11" max="53" width="9.140625" style="145" customWidth="1"/>
    <col min="54" max="16384" width="9.140625" style="136" customWidth="1"/>
  </cols>
  <sheetData>
    <row r="1" spans="1:110" s="34" customFormat="1" ht="16.5">
      <c r="A1" s="56" t="s">
        <v>347</v>
      </c>
      <c r="B1" s="57"/>
      <c r="C1" s="58"/>
      <c r="D1" s="57"/>
      <c r="E1" s="59"/>
      <c r="F1" s="135" t="s">
        <v>387</v>
      </c>
      <c r="G1" s="32"/>
      <c r="I1" s="84"/>
      <c r="J1" s="1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</row>
    <row r="2" spans="1:110" s="34" customFormat="1" ht="15">
      <c r="A2" s="56" t="s">
        <v>404</v>
      </c>
      <c r="B2" s="57"/>
      <c r="C2" s="58"/>
      <c r="D2" s="57"/>
      <c r="E2" s="59"/>
      <c r="F2" s="32"/>
      <c r="G2" s="32"/>
      <c r="I2" s="33"/>
      <c r="J2" s="37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</row>
    <row r="3" spans="1:110" s="34" customFormat="1" ht="15">
      <c r="A3" s="56" t="s">
        <v>403</v>
      </c>
      <c r="B3" s="57"/>
      <c r="C3" s="58"/>
      <c r="D3" s="57"/>
      <c r="E3" s="59"/>
      <c r="F3" s="32"/>
      <c r="G3" s="32"/>
      <c r="I3" s="33"/>
      <c r="J3" s="37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</row>
    <row r="4" spans="1:110" s="34" customFormat="1" ht="15">
      <c r="A4" s="56" t="s">
        <v>397</v>
      </c>
      <c r="B4" s="57"/>
      <c r="C4" s="58"/>
      <c r="D4" s="57"/>
      <c r="E4" s="59"/>
      <c r="F4" s="32"/>
      <c r="G4" s="32"/>
      <c r="I4" s="33"/>
      <c r="J4" s="3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</row>
    <row r="5" spans="1:44" s="137" customFormat="1" ht="16.5">
      <c r="A5" s="134"/>
      <c r="B5" s="135"/>
      <c r="C5" s="135"/>
      <c r="D5" s="136"/>
      <c r="F5" s="135"/>
      <c r="G5" s="135"/>
      <c r="H5" s="136"/>
      <c r="I5" s="136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</row>
    <row r="8" spans="1:53" ht="16.5">
      <c r="A8" s="138"/>
      <c r="B8" s="160" t="s">
        <v>361</v>
      </c>
      <c r="C8" s="134"/>
      <c r="D8" s="138"/>
      <c r="E8" s="138"/>
      <c r="F8" s="139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</row>
    <row r="9" ht="17.25" thickBot="1"/>
    <row r="10" spans="1:6" ht="17.25" thickBot="1">
      <c r="A10" s="148" t="s">
        <v>57</v>
      </c>
      <c r="B10" s="140" t="s">
        <v>349</v>
      </c>
      <c r="C10" s="140" t="s">
        <v>355</v>
      </c>
      <c r="D10" s="140" t="s">
        <v>359</v>
      </c>
      <c r="E10" s="140" t="s">
        <v>356</v>
      </c>
      <c r="F10" s="141" t="s">
        <v>49</v>
      </c>
    </row>
    <row r="11" spans="1:6" ht="17.25" thickBot="1">
      <c r="A11" s="150">
        <v>1</v>
      </c>
      <c r="B11" s="161"/>
      <c r="C11" s="151" t="s">
        <v>357</v>
      </c>
      <c r="D11" s="153"/>
      <c r="E11" s="154"/>
      <c r="F11" s="162">
        <f>E11</f>
        <v>0</v>
      </c>
    </row>
    <row r="12" spans="1:6" ht="17.25" thickBot="1">
      <c r="A12" s="157"/>
      <c r="B12" s="158" t="s">
        <v>353</v>
      </c>
      <c r="C12" s="158"/>
      <c r="D12" s="149"/>
      <c r="E12" s="159"/>
      <c r="F12" s="163">
        <f>SUM(F11:F11)</f>
        <v>0</v>
      </c>
    </row>
    <row r="15" spans="1:11" ht="16.5">
      <c r="A15" s="393" t="s">
        <v>360</v>
      </c>
      <c r="B15" s="393"/>
      <c r="C15" s="393"/>
      <c r="D15" s="393"/>
      <c r="E15" s="393"/>
      <c r="F15" s="393"/>
      <c r="K15" s="136"/>
    </row>
    <row r="16" spans="1:6" ht="17.25" thickBot="1">
      <c r="A16" s="147"/>
      <c r="B16" s="147"/>
      <c r="C16" s="147"/>
      <c r="D16" s="147"/>
      <c r="E16" s="147"/>
      <c r="F16" s="147"/>
    </row>
    <row r="17" spans="1:6" ht="17.25" thickBot="1">
      <c r="A17" s="148" t="s">
        <v>57</v>
      </c>
      <c r="B17" s="140" t="s">
        <v>349</v>
      </c>
      <c r="C17" s="140" t="s">
        <v>355</v>
      </c>
      <c r="D17" s="140" t="s">
        <v>359</v>
      </c>
      <c r="E17" s="140" t="s">
        <v>356</v>
      </c>
      <c r="F17" s="141" t="s">
        <v>49</v>
      </c>
    </row>
    <row r="18" spans="1:6" ht="16.5">
      <c r="A18" s="150">
        <v>1</v>
      </c>
      <c r="B18" s="152" t="s">
        <v>426</v>
      </c>
      <c r="C18" s="153" t="s">
        <v>357</v>
      </c>
      <c r="D18" s="153">
        <v>1</v>
      </c>
      <c r="E18" s="154">
        <v>2</v>
      </c>
      <c r="F18" s="162">
        <f>E18*D18</f>
        <v>2</v>
      </c>
    </row>
    <row r="19" spans="1:6" ht="17.25" thickBot="1">
      <c r="A19" s="208">
        <v>2</v>
      </c>
      <c r="B19" s="156"/>
      <c r="C19" s="155"/>
      <c r="D19" s="155"/>
      <c r="E19" s="209"/>
      <c r="F19" s="162">
        <f>E19*D19</f>
        <v>0</v>
      </c>
    </row>
    <row r="20" spans="1:6" ht="17.25" thickBot="1">
      <c r="A20" s="157"/>
      <c r="B20" s="158" t="s">
        <v>353</v>
      </c>
      <c r="C20" s="158"/>
      <c r="D20" s="149"/>
      <c r="E20" s="159"/>
      <c r="F20" s="163">
        <f>SUM(F18:F19)</f>
        <v>2</v>
      </c>
    </row>
    <row r="23" spans="5:6" ht="16.5">
      <c r="E23" s="164" t="s">
        <v>362</v>
      </c>
      <c r="F23" s="165">
        <f>F12+F20</f>
        <v>2</v>
      </c>
    </row>
    <row r="32" spans="2:53" ht="16.5">
      <c r="B32" s="142" t="s">
        <v>398</v>
      </c>
      <c r="C32" s="143"/>
      <c r="D32" s="138" t="s">
        <v>358</v>
      </c>
      <c r="E32" s="144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ht="16.5">
      <c r="B33" s="142" t="s">
        <v>399</v>
      </c>
      <c r="C33" s="143"/>
      <c r="D33" s="138" t="s">
        <v>405</v>
      </c>
      <c r="E33" s="144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</sheetData>
  <sheetProtection/>
  <mergeCells count="1"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6.57421875" style="14" customWidth="1"/>
    <col min="2" max="2" width="3.00390625" style="14" customWidth="1"/>
    <col min="3" max="3" width="33.421875" style="14" customWidth="1"/>
    <col min="4" max="4" width="12.00390625" style="14" customWidth="1"/>
    <col min="5" max="5" width="10.57421875" style="14" customWidth="1"/>
    <col min="6" max="6" width="8.8515625" style="14" customWidth="1"/>
    <col min="7" max="7" width="10.140625" style="14" customWidth="1"/>
    <col min="8" max="8" width="9.00390625" style="14" customWidth="1"/>
    <col min="9" max="9" width="10.8515625" style="14" customWidth="1"/>
    <col min="10" max="10" width="8.28125" style="14" bestFit="1" customWidth="1"/>
    <col min="11" max="11" width="11.421875" style="14" customWidth="1"/>
    <col min="12" max="12" width="10.8515625" style="14" bestFit="1" customWidth="1"/>
    <col min="13" max="16384" width="9.140625" style="14" customWidth="1"/>
  </cols>
  <sheetData>
    <row r="1" ht="15">
      <c r="L1" s="84" t="s">
        <v>66</v>
      </c>
    </row>
    <row r="3" spans="2:12" ht="12.75" customHeight="1">
      <c r="B3" s="380" t="s">
        <v>346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5" ht="15.75" thickBot="1">
      <c r="L5" s="84" t="s">
        <v>47</v>
      </c>
    </row>
    <row r="6" spans="1:12" ht="15.75" thickBot="1">
      <c r="A6" s="394" t="s">
        <v>198</v>
      </c>
      <c r="B6" s="411" t="s">
        <v>194</v>
      </c>
      <c r="C6" s="412"/>
      <c r="D6" s="417" t="s">
        <v>191</v>
      </c>
      <c r="E6" s="411" t="s">
        <v>406</v>
      </c>
      <c r="F6" s="412"/>
      <c r="G6" s="420" t="s">
        <v>407</v>
      </c>
      <c r="H6" s="421"/>
      <c r="I6" s="424" t="s">
        <v>373</v>
      </c>
      <c r="J6" s="425"/>
      <c r="K6" s="424" t="s">
        <v>408</v>
      </c>
      <c r="L6" s="425"/>
    </row>
    <row r="7" spans="1:12" ht="26.25" customHeight="1" thickBot="1">
      <c r="A7" s="395"/>
      <c r="B7" s="413"/>
      <c r="C7" s="414"/>
      <c r="D7" s="418"/>
      <c r="E7" s="415" t="s">
        <v>176</v>
      </c>
      <c r="F7" s="416"/>
      <c r="G7" s="409" t="s">
        <v>199</v>
      </c>
      <c r="H7" s="410"/>
      <c r="I7" s="409" t="s">
        <v>200</v>
      </c>
      <c r="J7" s="410"/>
      <c r="K7" s="409" t="s">
        <v>201</v>
      </c>
      <c r="L7" s="410"/>
    </row>
    <row r="8" spans="1:12" ht="28.5" customHeight="1" thickBot="1">
      <c r="A8" s="396"/>
      <c r="B8" s="415"/>
      <c r="C8" s="416"/>
      <c r="D8" s="419"/>
      <c r="E8" s="109" t="s">
        <v>210</v>
      </c>
      <c r="F8" s="270" t="s">
        <v>293</v>
      </c>
      <c r="G8" s="271" t="s">
        <v>175</v>
      </c>
      <c r="H8" s="272" t="s">
        <v>293</v>
      </c>
      <c r="I8" s="273" t="s">
        <v>175</v>
      </c>
      <c r="J8" s="274" t="s">
        <v>293</v>
      </c>
      <c r="K8" s="109" t="s">
        <v>175</v>
      </c>
      <c r="L8" s="270" t="s">
        <v>293</v>
      </c>
    </row>
    <row r="9" spans="1:12" s="84" customFormat="1" ht="15" thickBot="1">
      <c r="A9" s="110">
        <v>0</v>
      </c>
      <c r="B9" s="426">
        <v>1</v>
      </c>
      <c r="C9" s="427"/>
      <c r="D9" s="111">
        <v>2</v>
      </c>
      <c r="E9" s="269">
        <v>3</v>
      </c>
      <c r="F9" s="113">
        <v>4</v>
      </c>
      <c r="G9" s="114">
        <v>5</v>
      </c>
      <c r="H9" s="115">
        <v>6</v>
      </c>
      <c r="I9" s="112">
        <v>7</v>
      </c>
      <c r="J9" s="116">
        <v>8</v>
      </c>
      <c r="K9" s="114">
        <v>9</v>
      </c>
      <c r="L9" s="116">
        <v>10</v>
      </c>
    </row>
    <row r="10" spans="1:12" s="84" customFormat="1" ht="14.25">
      <c r="A10" s="107" t="s">
        <v>202</v>
      </c>
      <c r="B10" s="401" t="s">
        <v>346</v>
      </c>
      <c r="C10" s="402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2" ht="15">
      <c r="A11" s="119">
        <v>1</v>
      </c>
      <c r="B11" s="397" t="s">
        <v>416</v>
      </c>
      <c r="C11" s="398"/>
      <c r="D11" s="207"/>
      <c r="E11" s="108" t="s">
        <v>65</v>
      </c>
      <c r="F11" s="108" t="s">
        <v>65</v>
      </c>
      <c r="G11" s="95">
        <v>12</v>
      </c>
      <c r="H11" s="95"/>
      <c r="I11" s="95">
        <v>15</v>
      </c>
      <c r="J11" s="95"/>
      <c r="K11" s="95">
        <v>-1</v>
      </c>
      <c r="L11" s="96"/>
    </row>
    <row r="12" spans="1:12" ht="15">
      <c r="A12" s="119">
        <v>2</v>
      </c>
      <c r="B12" s="397" t="s">
        <v>369</v>
      </c>
      <c r="C12" s="398"/>
      <c r="D12" s="95"/>
      <c r="E12" s="108" t="s">
        <v>65</v>
      </c>
      <c r="F12" s="108" t="s">
        <v>65</v>
      </c>
      <c r="G12" s="95">
        <v>12</v>
      </c>
      <c r="H12" s="95"/>
      <c r="I12" s="95">
        <v>15</v>
      </c>
      <c r="J12" s="95"/>
      <c r="K12" s="95">
        <v>-1</v>
      </c>
      <c r="L12" s="96"/>
    </row>
    <row r="13" spans="1:12" ht="15.75" thickBot="1">
      <c r="A13" s="119"/>
      <c r="B13" s="399" t="s">
        <v>205</v>
      </c>
      <c r="C13" s="400"/>
      <c r="D13" s="105"/>
      <c r="E13" s="120" t="s">
        <v>65</v>
      </c>
      <c r="F13" s="120" t="s">
        <v>65</v>
      </c>
      <c r="G13" s="105">
        <f>G12</f>
        <v>12</v>
      </c>
      <c r="H13" s="105"/>
      <c r="I13" s="105">
        <v>15</v>
      </c>
      <c r="J13" s="105">
        <v>-2</v>
      </c>
      <c r="K13" s="105">
        <v>-1</v>
      </c>
      <c r="L13" s="106">
        <v>-3</v>
      </c>
    </row>
    <row r="14" spans="1:12" ht="27" customHeight="1">
      <c r="A14" s="121" t="s">
        <v>203</v>
      </c>
      <c r="B14" s="403" t="s">
        <v>208</v>
      </c>
      <c r="C14" s="404"/>
      <c r="D14" s="122"/>
      <c r="E14" s="122"/>
      <c r="F14" s="122"/>
      <c r="G14" s="122"/>
      <c r="H14" s="122"/>
      <c r="I14" s="122"/>
      <c r="J14" s="122"/>
      <c r="K14" s="122"/>
      <c r="L14" s="123"/>
    </row>
    <row r="15" spans="1:12" ht="15">
      <c r="A15" s="119">
        <v>1</v>
      </c>
      <c r="B15" s="397" t="s">
        <v>196</v>
      </c>
      <c r="C15" s="398"/>
      <c r="D15" s="95"/>
      <c r="E15" s="108" t="s">
        <v>65</v>
      </c>
      <c r="F15" s="108" t="s">
        <v>65</v>
      </c>
      <c r="G15" s="95"/>
      <c r="H15" s="95"/>
      <c r="I15" s="95"/>
      <c r="J15" s="95"/>
      <c r="K15" s="95"/>
      <c r="L15" s="96"/>
    </row>
    <row r="16" spans="1:12" ht="15">
      <c r="A16" s="119">
        <v>2</v>
      </c>
      <c r="B16" s="397" t="s">
        <v>197</v>
      </c>
      <c r="C16" s="398"/>
      <c r="D16" s="95"/>
      <c r="E16" s="108" t="s">
        <v>65</v>
      </c>
      <c r="F16" s="108" t="s">
        <v>65</v>
      </c>
      <c r="G16" s="95"/>
      <c r="H16" s="95"/>
      <c r="I16" s="95"/>
      <c r="J16" s="95"/>
      <c r="K16" s="95"/>
      <c r="L16" s="96"/>
    </row>
    <row r="17" spans="1:12" ht="25.5" customHeight="1">
      <c r="A17" s="119"/>
      <c r="B17" s="405" t="s">
        <v>307</v>
      </c>
      <c r="C17" s="407"/>
      <c r="D17" s="95"/>
      <c r="E17" s="108"/>
      <c r="F17" s="108"/>
      <c r="G17" s="95"/>
      <c r="H17" s="95"/>
      <c r="I17" s="95"/>
      <c r="J17" s="95"/>
      <c r="K17" s="95"/>
      <c r="L17" s="96"/>
    </row>
    <row r="18" spans="1:12" ht="18.75" customHeight="1">
      <c r="A18" s="119"/>
      <c r="B18" s="406"/>
      <c r="C18" s="408"/>
      <c r="D18" s="95"/>
      <c r="E18" s="108"/>
      <c r="F18" s="108"/>
      <c r="G18" s="95"/>
      <c r="H18" s="95"/>
      <c r="I18" s="95"/>
      <c r="J18" s="95"/>
      <c r="K18" s="95"/>
      <c r="L18" s="96"/>
    </row>
    <row r="19" spans="1:12" ht="15">
      <c r="A19" s="119"/>
      <c r="B19" s="397" t="s">
        <v>308</v>
      </c>
      <c r="C19" s="398"/>
      <c r="D19" s="95"/>
      <c r="E19" s="108" t="s">
        <v>65</v>
      </c>
      <c r="F19" s="108" t="s">
        <v>65</v>
      </c>
      <c r="G19" s="95"/>
      <c r="H19" s="95"/>
      <c r="I19" s="95"/>
      <c r="J19" s="95"/>
      <c r="K19" s="95"/>
      <c r="L19" s="96"/>
    </row>
    <row r="20" spans="1:12" ht="15.75" thickBot="1">
      <c r="A20" s="119"/>
      <c r="B20" s="399" t="s">
        <v>206</v>
      </c>
      <c r="C20" s="400"/>
      <c r="D20" s="105"/>
      <c r="E20" s="120" t="s">
        <v>65</v>
      </c>
      <c r="F20" s="120" t="s">
        <v>65</v>
      </c>
      <c r="G20" s="105"/>
      <c r="H20" s="105"/>
      <c r="I20" s="105"/>
      <c r="J20" s="105"/>
      <c r="K20" s="105"/>
      <c r="L20" s="106"/>
    </row>
    <row r="21" spans="1:12" ht="29.25" thickBot="1">
      <c r="A21" s="124" t="s">
        <v>204</v>
      </c>
      <c r="B21" s="422" t="s">
        <v>207</v>
      </c>
      <c r="C21" s="423"/>
      <c r="D21" s="125"/>
      <c r="E21" s="125"/>
      <c r="F21" s="125"/>
      <c r="G21" s="125">
        <f>G13</f>
        <v>12</v>
      </c>
      <c r="H21" s="125"/>
      <c r="I21" s="125">
        <v>15</v>
      </c>
      <c r="J21" s="125">
        <v>-2</v>
      </c>
      <c r="K21" s="125">
        <v>-1</v>
      </c>
      <c r="L21" s="126">
        <v>-3</v>
      </c>
    </row>
    <row r="24" spans="3:11" ht="16.5" customHeight="1">
      <c r="C24" s="36" t="s">
        <v>398</v>
      </c>
      <c r="D24" s="37"/>
      <c r="E24" s="37"/>
      <c r="I24" s="30"/>
      <c r="J24" s="33" t="s">
        <v>354</v>
      </c>
      <c r="K24" s="33"/>
    </row>
    <row r="25" spans="3:11" ht="12.75" customHeight="1">
      <c r="C25" s="36" t="s">
        <v>399</v>
      </c>
      <c r="D25" s="37"/>
      <c r="E25" s="37"/>
      <c r="I25" s="30"/>
      <c r="J25" s="33" t="s">
        <v>400</v>
      </c>
      <c r="K25" s="33"/>
    </row>
    <row r="30" ht="15">
      <c r="E30" s="14" t="s">
        <v>370</v>
      </c>
    </row>
  </sheetData>
  <sheetProtection/>
  <mergeCells count="25">
    <mergeCell ref="B21:C21"/>
    <mergeCell ref="G7:H7"/>
    <mergeCell ref="I6:J6"/>
    <mergeCell ref="K6:L6"/>
    <mergeCell ref="E7:F7"/>
    <mergeCell ref="B13:C13"/>
    <mergeCell ref="B9:C9"/>
    <mergeCell ref="B11:C11"/>
    <mergeCell ref="B12:C12"/>
    <mergeCell ref="B3:L3"/>
    <mergeCell ref="I7:J7"/>
    <mergeCell ref="B6:C8"/>
    <mergeCell ref="D6:D8"/>
    <mergeCell ref="G6:H6"/>
    <mergeCell ref="K7:L7"/>
    <mergeCell ref="E6:F6"/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Statia15</cp:lastModifiedBy>
  <cp:lastPrinted>2017-02-23T06:49:10Z</cp:lastPrinted>
  <dcterms:created xsi:type="dcterms:W3CDTF">2011-11-22T11:53:52Z</dcterms:created>
  <dcterms:modified xsi:type="dcterms:W3CDTF">2017-03-14T10:24:47Z</dcterms:modified>
  <cp:category/>
  <cp:version/>
  <cp:contentType/>
  <cp:contentStatus/>
</cp:coreProperties>
</file>