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00" activeTab="1"/>
  </bookViews>
  <sheets>
    <sheet name="Poz.2" sheetId="1" r:id="rId1"/>
    <sheet name="DGEN" sheetId="2" r:id="rId2"/>
    <sheet name="DevizeFinanciare" sheetId="3" r:id="rId3"/>
    <sheet name="DOB03" sheetId="4" r:id="rId4"/>
    <sheet name="Listaut" sheetId="5" r:id="rId5"/>
  </sheets>
  <definedNames>
    <definedName name="_xlnm.Print_Area" localSheetId="1">'DGEN'!$A$1:$H$52</definedName>
    <definedName name="_xlnm.Print_Area" localSheetId="3">'DOB03'!$A$1:$I$41</definedName>
  </definedNames>
  <calcPr fullCalcOnLoad="1"/>
</workbook>
</file>

<file path=xl/sharedStrings.xml><?xml version="1.0" encoding="utf-8"?>
<sst xmlns="http://schemas.openxmlformats.org/spreadsheetml/2006/main" count="270" uniqueCount="190">
  <si>
    <t>Denumirea devizului sau a
cheltuielilor</t>
  </si>
  <si>
    <t>PROIECT NR.</t>
  </si>
  <si>
    <t>1</t>
  </si>
  <si>
    <t>2</t>
  </si>
  <si>
    <t>3</t>
  </si>
  <si>
    <t>4</t>
  </si>
  <si>
    <t>5</t>
  </si>
  <si>
    <t>Nr
crt</t>
  </si>
  <si>
    <t>DEVIZE FINANCIARE</t>
  </si>
  <si>
    <t>CAPITOLUL 3</t>
  </si>
  <si>
    <t>Cap. 3.1. Studii de teren, topo,geo şi hidro</t>
  </si>
  <si>
    <t>TOTAL</t>
  </si>
  <si>
    <t>TAXĂ AVIZE</t>
  </si>
  <si>
    <t>Cap. 3.2.</t>
  </si>
  <si>
    <t>Aviz ROMTELECOM</t>
  </si>
  <si>
    <t>Aviz Distrigaz</t>
  </si>
  <si>
    <t>Cheltuieli pentru proiectare faza PT+CS</t>
  </si>
  <si>
    <t>Cap. 3.4.</t>
  </si>
  <si>
    <t>Analiza documentaţiei de licitaţie inclusiv deschiderea plicului</t>
  </si>
  <si>
    <t>ore</t>
  </si>
  <si>
    <t xml:space="preserve">Analiza OF inclusiv adjudecarea </t>
  </si>
  <si>
    <t>Multiplicare</t>
  </si>
  <si>
    <t>pagini</t>
  </si>
  <si>
    <t>Cap. 3.5.</t>
  </si>
  <si>
    <t>CAPITOLUL 5</t>
  </si>
  <si>
    <t>Cap. 5.1.</t>
  </si>
  <si>
    <t>Comisionul B.I. 0,5% asupra valorii totale</t>
  </si>
  <si>
    <t xml:space="preserve"> (Inspectoratul pentru Controlul Calităţii Lucrărilor de Construcţii)</t>
  </si>
  <si>
    <t>Cap. 5.3.</t>
  </si>
  <si>
    <t>ÎNTOCMIT:</t>
  </si>
  <si>
    <t>3.2</t>
  </si>
  <si>
    <t>3.3</t>
  </si>
  <si>
    <t>3.4</t>
  </si>
  <si>
    <t>4.1</t>
  </si>
  <si>
    <t>4.2</t>
  </si>
  <si>
    <t>4.4</t>
  </si>
  <si>
    <t>5.1</t>
  </si>
  <si>
    <t>Organizare de santier</t>
  </si>
  <si>
    <t>5.3</t>
  </si>
  <si>
    <t xml:space="preserve">TOTAL </t>
  </si>
  <si>
    <t>6</t>
  </si>
  <si>
    <t>Denumirea capitolelor
şi subcapitolelor de cheltuieli</t>
  </si>
  <si>
    <t>Total III. (fără TVA)</t>
  </si>
  <si>
    <t>1Euro</t>
  </si>
  <si>
    <t>3.1</t>
  </si>
  <si>
    <t>Studii de teren</t>
  </si>
  <si>
    <t>SF</t>
  </si>
  <si>
    <t>Idem faza SF</t>
  </si>
  <si>
    <t xml:space="preserve">lei </t>
  </si>
  <si>
    <t>5.2</t>
  </si>
  <si>
    <t xml:space="preserve">DEVIZ  GENERAL  </t>
  </si>
  <si>
    <t>1.1</t>
  </si>
  <si>
    <t>3.5</t>
  </si>
  <si>
    <t xml:space="preserve">Cap. 3.2. Taxa de autorizaţie conform adresă MLPAT 1033/14.05.99 si 64449/99 </t>
  </si>
  <si>
    <t>Cheltuieli şi lucrări pentru organizarea execuţiei lucrărilor de construcţii montaj</t>
  </si>
  <si>
    <t>Obtinerea terenului</t>
  </si>
  <si>
    <t>1.2</t>
  </si>
  <si>
    <t>1.3</t>
  </si>
  <si>
    <t>Amenajarea terenului</t>
  </si>
  <si>
    <t xml:space="preserve">5.1.1.Lucrări de construcţii </t>
  </si>
  <si>
    <t>Aviz AQUASERV</t>
  </si>
  <si>
    <t>Aviz ENERGOMUR</t>
  </si>
  <si>
    <t>Aviz ELECTRICA</t>
  </si>
  <si>
    <t>Cap. 3.3. Cheltuieli pentru proiectare si engineering</t>
  </si>
  <si>
    <t>cu TVA</t>
  </si>
  <si>
    <t>3.6</t>
  </si>
  <si>
    <t>Asistenta tehnica</t>
  </si>
  <si>
    <t>Cap.3.6</t>
  </si>
  <si>
    <t xml:space="preserve">Consultanţa </t>
  </si>
  <si>
    <t>TOTAL CU TVA</t>
  </si>
  <si>
    <t>Cap. 5.2.1. Comisionul băncii finanţatoare conf. HGR 1179/2002</t>
  </si>
  <si>
    <t>Cap. 5.2.1. Taxa aferentă I.C.C.L.C.</t>
  </si>
  <si>
    <t>Cap. 5.2.1. Taxa aferentă controlului statului in amenajarea teritoriului conf. Legii 453/2001</t>
  </si>
  <si>
    <t>Cap.5.2.1</t>
  </si>
  <si>
    <t xml:space="preserve">Cota Casa Constructorului conf. HGR 215/97 </t>
  </si>
  <si>
    <t>Verificare proiect</t>
  </si>
  <si>
    <t xml:space="preserve">TOTAL  Cap1 (1.2+1.3)+Cap.2+Cap.3+Cap.4 </t>
  </si>
  <si>
    <t>Cota de organizare a execuţiei lucrărilor de C+M se va face pe baza HGR</t>
  </si>
  <si>
    <t>Aviz de racordare Electrica S.A.</t>
  </si>
  <si>
    <t>NR. CRT</t>
  </si>
  <si>
    <t>UM</t>
  </si>
  <si>
    <t>Cantitate</t>
  </si>
  <si>
    <t xml:space="preserve">1179/2002 </t>
  </si>
  <si>
    <t>RON</t>
  </si>
  <si>
    <t>Cheltuieli pentru diverse şi neprevăzute max 5% conf. HGR 1179/2002</t>
  </si>
  <si>
    <t xml:space="preserve"> RON</t>
  </si>
  <si>
    <t xml:space="preserve"> RON    x</t>
  </si>
  <si>
    <t xml:space="preserve"> RON/ore</t>
  </si>
  <si>
    <t>RON/ore</t>
  </si>
  <si>
    <t xml:space="preserve"> RON/pag.</t>
  </si>
  <si>
    <t xml:space="preserve"> RON  x</t>
  </si>
  <si>
    <t xml:space="preserve"> RON x </t>
  </si>
  <si>
    <t xml:space="preserve"> RON x</t>
  </si>
  <si>
    <t>Anexa 2 la devizul general</t>
  </si>
  <si>
    <t xml:space="preserve"> cursul RON /EURO de</t>
  </si>
  <si>
    <t>Valoare/             cantitate   RON</t>
  </si>
  <si>
    <t>buc</t>
  </si>
  <si>
    <t>Aviz Apele Romane</t>
  </si>
  <si>
    <t>Aviz Protectia Mediului</t>
  </si>
  <si>
    <t>Nr.crt.</t>
  </si>
  <si>
    <t>Denumire</t>
  </si>
  <si>
    <t xml:space="preserve">Pret unitar fara TVA </t>
  </si>
  <si>
    <t>Valoare fara TVA</t>
  </si>
  <si>
    <t xml:space="preserve">   Întocmit</t>
  </si>
  <si>
    <t xml:space="preserve">DENUMIRE </t>
  </si>
  <si>
    <t>Total general fara TVA</t>
  </si>
  <si>
    <t>Consultanta</t>
  </si>
  <si>
    <t xml:space="preserve">       Întocmit :</t>
  </si>
  <si>
    <t>privind cheltuielile necesare realizarii obiectivului,
 conform HGR 28/2008</t>
  </si>
  <si>
    <t>TVA</t>
  </si>
  <si>
    <t>Valoare (Fara TVA)</t>
  </si>
  <si>
    <t>Valoare (Inclusiv TVA)</t>
  </si>
  <si>
    <t>Mii Lei</t>
  </si>
  <si>
    <t>Mii euro</t>
  </si>
  <si>
    <t>7</t>
  </si>
  <si>
    <t>Amenajari pentru protectia mediului si aducerea la starea initiala</t>
  </si>
  <si>
    <t>TOTAL CAPITOL 1</t>
  </si>
  <si>
    <t>CAPITOLUL 1.                                                                                                     Cheltuieli pentru obţinerea şi amenajarea terenului</t>
  </si>
  <si>
    <t>CAPITOLUL 2.                                                                                                                 Cheltuieli pentru asigurarea utilităţilor necesare obiectivului</t>
  </si>
  <si>
    <t>TOTAL CAPITOL 2</t>
  </si>
  <si>
    <t>CAPITOLUL 3.                                                                                                     Cheltuieli pentru proiectare si asistenta tehnica</t>
  </si>
  <si>
    <t>Taxe pentru obtinerea de avize, acorduri si autorizatii</t>
  </si>
  <si>
    <t>Proiectare şi inginerie</t>
  </si>
  <si>
    <t xml:space="preserve">Org. procedurilor de achiziţie </t>
  </si>
  <si>
    <t>TOTAL CAPITOL 3</t>
  </si>
  <si>
    <t>CAPITOLUL 4.                                                                                              Cheltuieli pentru investitia de baza</t>
  </si>
  <si>
    <t>Constructii si instalatii</t>
  </si>
  <si>
    <t>4.3</t>
  </si>
  <si>
    <t>4.5</t>
  </si>
  <si>
    <t>Montaj utilaj tehnologic</t>
  </si>
  <si>
    <t>Utilaje si echipamente tehnologice si functiomale cu montaj</t>
  </si>
  <si>
    <t>Utilaje fara montaj si echipamente de transport</t>
  </si>
  <si>
    <t>Dotari</t>
  </si>
  <si>
    <t>Active necorporale</t>
  </si>
  <si>
    <t>4.6</t>
  </si>
  <si>
    <t>TOTAL CAPITOL 4</t>
  </si>
  <si>
    <t>Capitolul 5.                                                                                                                Alte cheltuieli</t>
  </si>
  <si>
    <t>Comisioane,  cote, taxe, costul creditului</t>
  </si>
  <si>
    <t>Cheltuieli diverse si neprevazute</t>
  </si>
  <si>
    <t>TOTAL CAPITOL 5</t>
  </si>
  <si>
    <t>Capitolul 6.                                                                                                                Cheltuieli pentru probe tehnologice si teste si predare la beneficiar</t>
  </si>
  <si>
    <t>6.1</t>
  </si>
  <si>
    <t>6.2</t>
  </si>
  <si>
    <t>Pregatirea personalului de exploatare</t>
  </si>
  <si>
    <t>Probe tehnologice si teste</t>
  </si>
  <si>
    <t>TOTAL CAPITOL 6</t>
  </si>
  <si>
    <t>5.1.2.Cheltuieli conexe organizării şantierului</t>
  </si>
  <si>
    <t>TOTAL GENERAL</t>
  </si>
  <si>
    <t xml:space="preserve">Din care C+M </t>
  </si>
  <si>
    <t>I. LUCRARI DE CONSTRUCŢII</t>
  </si>
  <si>
    <t>Terasamente</t>
  </si>
  <si>
    <t>Instalatii electrice</t>
  </si>
  <si>
    <t>Instalatii sanitare</t>
  </si>
  <si>
    <t>Izolatii</t>
  </si>
  <si>
    <t>Total I</t>
  </si>
  <si>
    <t>III. PROCURARE</t>
  </si>
  <si>
    <t>Instalatii de incalzire, ventilare, climatizare, PSI, radio-tv, intranet</t>
  </si>
  <si>
    <t>Instalatii de alimentare cu gaze naturale</t>
  </si>
  <si>
    <t>Instalatii de telecomunicatii</t>
  </si>
  <si>
    <t>Montaj utilaje si echipamente tehnologice</t>
  </si>
  <si>
    <t>9.1</t>
  </si>
  <si>
    <t>9.2</t>
  </si>
  <si>
    <t>Total II</t>
  </si>
  <si>
    <t>II. MONTAJ</t>
  </si>
  <si>
    <t>Utilaje si echipamente tehnologice</t>
  </si>
  <si>
    <t>Utilaje si echipamente  de transport</t>
  </si>
  <si>
    <t xml:space="preserve">DEVIZ PE OBIECT </t>
  </si>
  <si>
    <t>Total (TotalI+TotalII+TotalIII )</t>
  </si>
  <si>
    <t>fara TVA</t>
  </si>
  <si>
    <t>Cheltuieli pentru organizarea procedurilor de achizitie</t>
  </si>
  <si>
    <t>FAZA-</t>
  </si>
  <si>
    <t>fara  TVA</t>
  </si>
  <si>
    <t>TOTAL C+M fara TVA</t>
  </si>
  <si>
    <t>TOTAL fara TVA</t>
  </si>
  <si>
    <t>TOTAL C+M fara  TVA</t>
  </si>
  <si>
    <t>PREŢ/  UM  mii lei</t>
  </si>
  <si>
    <t>Data:02.02.2009</t>
  </si>
  <si>
    <t>MUNICIPIUL TG.-MURES, ADP, BE</t>
  </si>
  <si>
    <t>Tg. Mureş P-ţa Victoriei nr.3</t>
  </si>
  <si>
    <t>din data de 02.02.2009</t>
  </si>
  <si>
    <t>In mii lei/mii euro la cursul 1 euro =4,29 lei din data de 07.02.2009</t>
  </si>
  <si>
    <t>Ing. Andrei Bugnar</t>
  </si>
  <si>
    <t>obiectul 01. Separarea iluminatului public şi controlul centralizat al consumului de energie electrică în iluminatul public din municipiul Tg.-Mureş - Varianta 2</t>
  </si>
  <si>
    <t>Separări în iluminatul public şi controlul centralizat al consumului de energie electrică în iluminatul public din municipiul Tg.-Mureş</t>
  </si>
  <si>
    <t>02/ 2009</t>
  </si>
  <si>
    <t>Lista de utilaje si dotari fara montaj pt. lucrarea nr. 02/2009</t>
  </si>
  <si>
    <t xml:space="preserve"> 2/ 2009</t>
  </si>
  <si>
    <t>Separarea iluminatului public şi controlul centralizat al consumului de energie electrică în iluminatul public din municipiul Tg.-Mureş - Varianta 2</t>
  </si>
  <si>
    <t>Constructii: rezistenta ( fundatii, structura de rezistenta) si arhitectura (inchideri exterioare, compartimentari, finisaje)</t>
  </si>
  <si>
    <t>Blocuri de separare, măsură, telecontrol şi distribuţie IP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</si>
</sst>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  <numFmt numFmtId="176" formatCode="#,##0\ &quot;Ft&quot;;\-#,##0\ &quot;Ft&quot;"/>
    <numFmt numFmtId="177" formatCode="#,##0\ &quot;Ft&quot;;[Red]\-#,##0\ &quot;Ft&quot;"/>
    <numFmt numFmtId="178" formatCode="#,##0.00\ &quot;Ft&quot;;\-#,##0.00\ &quot;Ft&quot;"/>
    <numFmt numFmtId="179" formatCode="#,##0.00\ &quot;Ft&quot;;[Red]\-#,##0.00\ &quot;Ft&quot;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  <numFmt numFmtId="184" formatCode="0.0%"/>
    <numFmt numFmtId="185" formatCode="0.0000"/>
    <numFmt numFmtId="186" formatCode="0.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Da&quot;;&quot;Da&quot;;&quot;Nu&quot;"/>
    <numFmt numFmtId="193" formatCode="&quot;Adevărat&quot;;&quot;Adevărat&quot;;&quot;Fals&quot;"/>
    <numFmt numFmtId="194" formatCode="&quot;Activat&quot;;&quot;Activat&quot;;&quot;Dezactivat&quot;"/>
    <numFmt numFmtId="195" formatCode="#,##0.000"/>
    <numFmt numFmtId="196" formatCode="#,##0.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 New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Courier New"/>
      <family val="3"/>
    </font>
    <font>
      <sz val="9"/>
      <color indexed="12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17" applyFont="1" applyAlignment="1">
      <alignment horizontal="center"/>
      <protection/>
    </xf>
    <xf numFmtId="0" fontId="0" fillId="0" borderId="0" xfId="17">
      <alignment/>
      <protection/>
    </xf>
    <xf numFmtId="0" fontId="0" fillId="0" borderId="0" xfId="17" applyAlignment="1">
      <alignment horizontal="left"/>
      <protection/>
    </xf>
    <xf numFmtId="0" fontId="6" fillId="0" borderId="0" xfId="17" applyFont="1" applyAlignment="1">
      <alignment horizontal="right"/>
      <protection/>
    </xf>
    <xf numFmtId="0" fontId="0" fillId="0" borderId="0" xfId="17" applyAlignment="1">
      <alignment horizontal="center"/>
      <protection/>
    </xf>
    <xf numFmtId="1" fontId="8" fillId="0" borderId="0" xfId="17" applyNumberFormat="1" applyFont="1">
      <alignment/>
      <protection/>
    </xf>
    <xf numFmtId="10" fontId="0" fillId="0" borderId="0" xfId="17" applyNumberFormat="1">
      <alignment/>
      <protection/>
    </xf>
    <xf numFmtId="0" fontId="6" fillId="0" borderId="0" xfId="17" applyFont="1" applyAlignment="1">
      <alignment horizontal="center"/>
      <protection/>
    </xf>
    <xf numFmtId="1" fontId="0" fillId="0" borderId="0" xfId="17" applyNumberFormat="1">
      <alignment/>
      <protection/>
    </xf>
    <xf numFmtId="0" fontId="6" fillId="0" borderId="0" xfId="17" applyFont="1">
      <alignment/>
      <protection/>
    </xf>
    <xf numFmtId="0" fontId="0" fillId="0" borderId="0" xfId="17" applyBorder="1">
      <alignment/>
      <protection/>
    </xf>
    <xf numFmtId="0" fontId="8" fillId="0" borderId="0" xfId="17" applyFont="1">
      <alignment/>
      <protection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17" applyFont="1">
      <alignment/>
      <protection/>
    </xf>
    <xf numFmtId="0" fontId="0" fillId="0" borderId="0" xfId="17" applyFont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 horizontal="right"/>
      <protection/>
    </xf>
    <xf numFmtId="0" fontId="13" fillId="0" borderId="0" xfId="17" applyFont="1">
      <alignment/>
      <protection/>
    </xf>
    <xf numFmtId="0" fontId="0" fillId="0" borderId="0" xfId="17" applyFont="1" applyAlignment="1">
      <alignment horizontal="left" wrapText="1"/>
      <protection/>
    </xf>
    <xf numFmtId="0" fontId="14" fillId="0" borderId="0" xfId="17" applyFont="1">
      <alignment/>
      <protection/>
    </xf>
    <xf numFmtId="0" fontId="0" fillId="0" borderId="0" xfId="18">
      <alignment/>
      <protection/>
    </xf>
    <xf numFmtId="0" fontId="17" fillId="0" borderId="0" xfId="18" applyFont="1">
      <alignment/>
      <protection/>
    </xf>
    <xf numFmtId="0" fontId="14" fillId="0" borderId="0" xfId="18" applyFont="1">
      <alignment/>
      <protection/>
    </xf>
    <xf numFmtId="0" fontId="9" fillId="0" borderId="0" xfId="18" applyFont="1">
      <alignment/>
      <protection/>
    </xf>
    <xf numFmtId="0" fontId="0" fillId="0" borderId="1" xfId="17" applyFont="1" applyBorder="1">
      <alignment/>
      <protection/>
    </xf>
    <xf numFmtId="2" fontId="0" fillId="0" borderId="0" xfId="17" applyNumberFormat="1">
      <alignment/>
      <protection/>
    </xf>
    <xf numFmtId="4" fontId="13" fillId="0" borderId="0" xfId="17" applyNumberFormat="1" applyFont="1" applyAlignment="1">
      <alignment horizontal="right"/>
      <protection/>
    </xf>
    <xf numFmtId="4" fontId="5" fillId="0" borderId="0" xfId="17" applyNumberFormat="1" applyFont="1" applyAlignment="1">
      <alignment horizontal="center"/>
      <protection/>
    </xf>
    <xf numFmtId="4" fontId="14" fillId="0" borderId="0" xfId="17" applyNumberFormat="1" applyFont="1">
      <alignment/>
      <protection/>
    </xf>
    <xf numFmtId="4" fontId="7" fillId="0" borderId="1" xfId="17" applyNumberFormat="1" applyFont="1" applyBorder="1">
      <alignment/>
      <protection/>
    </xf>
    <xf numFmtId="4" fontId="0" fillId="0" borderId="0" xfId="17" applyNumberFormat="1">
      <alignment/>
      <protection/>
    </xf>
    <xf numFmtId="4" fontId="9" fillId="0" borderId="0" xfId="17" applyNumberFormat="1" applyFont="1">
      <alignment/>
      <protection/>
    </xf>
    <xf numFmtId="4" fontId="7" fillId="0" borderId="0" xfId="17" applyNumberFormat="1" applyFont="1" applyBorder="1">
      <alignment/>
      <protection/>
    </xf>
    <xf numFmtId="4" fontId="7" fillId="0" borderId="1" xfId="17" applyNumberFormat="1" applyFont="1" applyBorder="1">
      <alignment/>
      <protection/>
    </xf>
    <xf numFmtId="4" fontId="7" fillId="0" borderId="0" xfId="17" applyNumberFormat="1" applyFont="1" applyBorder="1">
      <alignment/>
      <protection/>
    </xf>
    <xf numFmtId="4" fontId="7" fillId="0" borderId="0" xfId="17" applyNumberFormat="1" applyFont="1">
      <alignment/>
      <protection/>
    </xf>
    <xf numFmtId="4" fontId="14" fillId="0" borderId="0" xfId="17" applyNumberFormat="1" applyFont="1" applyAlignment="1">
      <alignment horizontal="right" wrapText="1"/>
      <protection/>
    </xf>
    <xf numFmtId="4" fontId="9" fillId="0" borderId="2" xfId="17" applyNumberFormat="1" applyFont="1" applyBorder="1">
      <alignment/>
      <protection/>
    </xf>
    <xf numFmtId="4" fontId="7" fillId="0" borderId="0" xfId="17" applyNumberFormat="1" applyFont="1">
      <alignment/>
      <protection/>
    </xf>
    <xf numFmtId="4" fontId="13" fillId="0" borderId="0" xfId="17" applyNumberFormat="1" applyFont="1">
      <alignment/>
      <protection/>
    </xf>
    <xf numFmtId="0" fontId="0" fillId="0" borderId="0" xfId="18" applyFont="1">
      <alignment/>
      <protection/>
    </xf>
    <xf numFmtId="0" fontId="0" fillId="0" borderId="3" xfId="18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196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3" fillId="0" borderId="6" xfId="0" applyNumberFormat="1" applyFont="1" applyBorder="1" applyAlignment="1">
      <alignment/>
    </xf>
    <xf numFmtId="0" fontId="16" fillId="0" borderId="2" xfId="0" applyFont="1" applyBorder="1" applyAlignment="1">
      <alignment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6" fillId="0" borderId="0" xfId="18" applyFont="1" applyAlignment="1">
      <alignment wrapText="1"/>
      <protection/>
    </xf>
    <xf numFmtId="0" fontId="0" fillId="0" borderId="3" xfId="0" applyFont="1" applyBorder="1" applyAlignment="1">
      <alignment horizontal="center" vertical="top" wrapText="1"/>
    </xf>
    <xf numFmtId="4" fontId="16" fillId="0" borderId="3" xfId="18" applyNumberFormat="1" applyFont="1" applyBorder="1" applyAlignment="1">
      <alignment horizontal="left"/>
      <protection/>
    </xf>
    <xf numFmtId="4" fontId="0" fillId="0" borderId="3" xfId="18" applyNumberFormat="1" applyFont="1" applyBorder="1" applyAlignment="1">
      <alignment horizontal="center"/>
      <protection/>
    </xf>
    <xf numFmtId="4" fontId="0" fillId="0" borderId="3" xfId="18" applyNumberFormat="1" applyBorder="1">
      <alignment/>
      <protection/>
    </xf>
    <xf numFmtId="4" fontId="14" fillId="0" borderId="3" xfId="18" applyNumberFormat="1" applyFont="1" applyBorder="1" applyAlignment="1">
      <alignment horizontal="right"/>
      <protection/>
    </xf>
    <xf numFmtId="4" fontId="13" fillId="0" borderId="3" xfId="18" applyNumberFormat="1" applyFont="1" applyBorder="1">
      <alignment/>
      <protection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vertical="top" wrapText="1"/>
    </xf>
    <xf numFmtId="3" fontId="0" fillId="0" borderId="3" xfId="18" applyNumberFormat="1" applyBorder="1" applyAlignment="1">
      <alignment horizontal="center"/>
      <protection/>
    </xf>
    <xf numFmtId="4" fontId="0" fillId="0" borderId="0" xfId="18" applyNumberFormat="1">
      <alignment/>
      <protection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13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left" vertical="center" wrapText="1"/>
    </xf>
    <xf numFmtId="4" fontId="2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8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0" fontId="0" fillId="0" borderId="0" xfId="17" applyNumberFormat="1" applyFill="1">
      <alignment/>
      <protection/>
    </xf>
    <xf numFmtId="4" fontId="16" fillId="0" borderId="3" xfId="18" applyNumberFormat="1" applyFont="1" applyBorder="1" applyAlignment="1">
      <alignment horizontal="left" vertical="center" wrapText="1"/>
      <protection/>
    </xf>
    <xf numFmtId="196" fontId="19" fillId="0" borderId="2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18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49" fontId="18" fillId="0" borderId="0" xfId="0" applyNumberFormat="1" applyFont="1" applyAlignment="1">
      <alignment/>
    </xf>
    <xf numFmtId="49" fontId="3" fillId="0" borderId="7" xfId="0" applyNumberFormat="1" applyFont="1" applyBorder="1" applyAlignment="1">
      <alignment/>
    </xf>
    <xf numFmtId="49" fontId="18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/>
    </xf>
    <xf numFmtId="4" fontId="13" fillId="0" borderId="11" xfId="18" applyNumberFormat="1" applyFont="1" applyBorder="1" applyAlignment="1">
      <alignment horizontal="left"/>
      <protection/>
    </xf>
    <xf numFmtId="4" fontId="13" fillId="0" borderId="9" xfId="0" applyNumberFormat="1" applyFont="1" applyBorder="1" applyAlignment="1">
      <alignment horizontal="left"/>
    </xf>
    <xf numFmtId="4" fontId="13" fillId="0" borderId="7" xfId="0" applyNumberFormat="1" applyFont="1" applyBorder="1" applyAlignment="1">
      <alignment horizontal="left"/>
    </xf>
    <xf numFmtId="0" fontId="6" fillId="0" borderId="2" xfId="18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49" fontId="3" fillId="0" borderId="3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7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wrapText="1"/>
    </xf>
    <xf numFmtId="49" fontId="18" fillId="0" borderId="11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3" fontId="2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/>
    </xf>
    <xf numFmtId="49" fontId="18" fillId="3" borderId="13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16" fillId="3" borderId="14" xfId="0" applyFont="1" applyFill="1" applyBorder="1" applyAlignment="1">
      <alignment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" fontId="3" fillId="0" borderId="11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/>
    </xf>
    <xf numFmtId="0" fontId="16" fillId="0" borderId="2" xfId="0" applyFont="1" applyBorder="1" applyAlignment="1">
      <alignment horizontal="right" wrapText="1"/>
    </xf>
    <xf numFmtId="49" fontId="18" fillId="0" borderId="8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9" fontId="18" fillId="0" borderId="9" xfId="0" applyNumberFormat="1" applyFont="1" applyBorder="1" applyAlignment="1">
      <alignment horizontal="left" wrapText="1"/>
    </xf>
    <xf numFmtId="49" fontId="18" fillId="0" borderId="7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5" fillId="0" borderId="0" xfId="17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/>
      <protection/>
    </xf>
    <xf numFmtId="0" fontId="0" fillId="0" borderId="0" xfId="17" applyAlignment="1">
      <alignment/>
      <protection/>
    </xf>
    <xf numFmtId="0" fontId="0" fillId="0" borderId="0" xfId="17" applyFont="1" applyAlignment="1">
      <alignment shrinkToFit="1"/>
      <protection/>
    </xf>
    <xf numFmtId="0" fontId="0" fillId="0" borderId="0" xfId="17" applyAlignment="1">
      <alignment shrinkToFit="1"/>
      <protection/>
    </xf>
    <xf numFmtId="0" fontId="0" fillId="0" borderId="0" xfId="17" applyAlignment="1">
      <alignment horizontal="left"/>
      <protection/>
    </xf>
    <xf numFmtId="0" fontId="6" fillId="0" borderId="0" xfId="17" applyFont="1" applyAlignment="1">
      <alignment horizontal="center"/>
      <protection/>
    </xf>
    <xf numFmtId="0" fontId="13" fillId="0" borderId="0" xfId="17" applyFont="1" applyAlignment="1">
      <alignment horizontal="center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 horizontal="left" wrapText="1"/>
      <protection/>
    </xf>
    <xf numFmtId="3" fontId="1" fillId="0" borderId="0" xfId="0" applyNumberFormat="1" applyFont="1" applyAlignment="1">
      <alignment horizontal="right"/>
    </xf>
    <xf numFmtId="4" fontId="1" fillId="0" borderId="11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4" fontId="15" fillId="0" borderId="11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15" fillId="0" borderId="11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0" borderId="7" xfId="0" applyFont="1" applyBorder="1" applyAlignment="1">
      <alignment wrapText="1"/>
    </xf>
    <xf numFmtId="4" fontId="1" fillId="0" borderId="8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" fontId="1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0" fillId="0" borderId="4" xfId="0" applyNumberForma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vertical="top" wrapText="1"/>
    </xf>
  </cellXfs>
  <cellStyles count="10">
    <cellStyle name="Normal" xfId="0"/>
    <cellStyle name="Hyperlink" xfId="15"/>
    <cellStyle name="Followed Hyperlink" xfId="16"/>
    <cellStyle name="Normal_Dev. gen. El. 2000 oct" xfId="17"/>
    <cellStyle name="Normal_Preţuri materiale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H10" sqref="H10"/>
    </sheetView>
  </sheetViews>
  <sheetFormatPr defaultColWidth="9.140625" defaultRowHeight="12.75"/>
  <cols>
    <col min="1" max="1" width="4.8515625" style="35" customWidth="1"/>
    <col min="2" max="2" width="41.28125" style="35" customWidth="1"/>
    <col min="3" max="3" width="6.28125" style="35" customWidth="1"/>
    <col min="4" max="4" width="11.00390625" style="35" customWidth="1"/>
    <col min="5" max="5" width="11.421875" style="35" customWidth="1"/>
    <col min="6" max="6" width="14.7109375" style="35" customWidth="1"/>
    <col min="7" max="16384" width="9.140625" style="35" customWidth="1"/>
  </cols>
  <sheetData>
    <row r="1" spans="1:5" ht="48.75" customHeight="1">
      <c r="A1" s="80"/>
      <c r="B1" s="128" t="s">
        <v>182</v>
      </c>
      <c r="C1" s="129"/>
      <c r="D1" s="129"/>
      <c r="E1" s="129"/>
    </row>
    <row r="2" spans="1:6" ht="45" customHeight="1">
      <c r="A2" s="56" t="s">
        <v>79</v>
      </c>
      <c r="B2" s="57" t="s">
        <v>104</v>
      </c>
      <c r="C2" s="57" t="s">
        <v>80</v>
      </c>
      <c r="D2" s="57" t="s">
        <v>81</v>
      </c>
      <c r="E2" s="58" t="s">
        <v>175</v>
      </c>
      <c r="F2" s="58" t="s">
        <v>95</v>
      </c>
    </row>
    <row r="3" spans="1:10" ht="48.75" customHeight="1">
      <c r="A3" s="91">
        <v>1</v>
      </c>
      <c r="B3" s="109" t="s">
        <v>183</v>
      </c>
      <c r="C3" s="83" t="s">
        <v>96</v>
      </c>
      <c r="D3" s="84">
        <v>149</v>
      </c>
      <c r="E3" s="85">
        <v>6</v>
      </c>
      <c r="F3" s="84">
        <f>E3*D3</f>
        <v>894</v>
      </c>
      <c r="J3" s="92"/>
    </row>
    <row r="4" spans="1:6" ht="15" customHeight="1">
      <c r="A4" s="91">
        <v>2</v>
      </c>
      <c r="B4" s="82"/>
      <c r="C4" s="83"/>
      <c r="D4" s="84"/>
      <c r="E4" s="85"/>
      <c r="F4" s="84"/>
    </row>
    <row r="5" spans="1:6" ht="15" customHeight="1">
      <c r="A5" s="91">
        <v>3</v>
      </c>
      <c r="B5" s="82"/>
      <c r="C5" s="83"/>
      <c r="D5" s="84"/>
      <c r="E5" s="85"/>
      <c r="F5" s="84"/>
    </row>
    <row r="6" spans="1:6" ht="15" customHeight="1">
      <c r="A6" s="91">
        <v>4</v>
      </c>
      <c r="B6" s="82"/>
      <c r="C6" s="83"/>
      <c r="D6" s="84"/>
      <c r="E6" s="85"/>
      <c r="F6" s="84"/>
    </row>
    <row r="7" spans="1:6" ht="15" customHeight="1">
      <c r="A7" s="91">
        <v>5</v>
      </c>
      <c r="B7" s="82"/>
      <c r="C7" s="83"/>
      <c r="D7" s="84"/>
      <c r="E7" s="85"/>
      <c r="F7" s="84"/>
    </row>
    <row r="8" spans="1:6" ht="15" customHeight="1">
      <c r="A8" s="125" t="s">
        <v>105</v>
      </c>
      <c r="B8" s="126"/>
      <c r="C8" s="126"/>
      <c r="D8" s="126"/>
      <c r="E8" s="127"/>
      <c r="F8" s="86">
        <f>SUM(F3:F7)</f>
        <v>894</v>
      </c>
    </row>
    <row r="9" spans="1:2" ht="15" customHeight="1">
      <c r="A9" s="36"/>
      <c r="B9" s="37"/>
    </row>
    <row r="10" ht="22.5" customHeight="1"/>
    <row r="11" ht="12.75" customHeight="1">
      <c r="E11" s="55" t="s">
        <v>176</v>
      </c>
    </row>
    <row r="12" ht="11.25" customHeight="1"/>
    <row r="13" spans="1:5" ht="12" customHeight="1">
      <c r="A13" s="36"/>
      <c r="B13" s="38"/>
      <c r="D13" s="107" t="s">
        <v>103</v>
      </c>
      <c r="E13" s="107"/>
    </row>
    <row r="14" spans="4:5" ht="10.5" customHeight="1">
      <c r="D14" s="107" t="s">
        <v>181</v>
      </c>
      <c r="E14" s="107"/>
    </row>
    <row r="15" ht="11.25" customHeight="1"/>
  </sheetData>
  <mergeCells count="2">
    <mergeCell ref="A8:E8"/>
    <mergeCell ref="B1:E1"/>
  </mergeCells>
  <printOptions/>
  <pageMargins left="0.87" right="0.24" top="0.91" bottom="0.67" header="0.35" footer="0.46"/>
  <pageSetup horizontalDpi="600" verticalDpi="600" orientation="portrait" paperSize="9" r:id="rId1"/>
  <headerFooter alignWithMargins="0">
    <oddFooter>&amp;RProiectant: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workbookViewId="0" topLeftCell="A31">
      <selection activeCell="B39" sqref="B39:C39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3.8515625" style="0" customWidth="1"/>
    <col min="4" max="4" width="12.8515625" style="0" customWidth="1"/>
    <col min="5" max="5" width="11.00390625" style="0" customWidth="1"/>
    <col min="6" max="6" width="12.57421875" style="0" customWidth="1"/>
    <col min="7" max="7" width="13.421875" style="0" customWidth="1"/>
    <col min="8" max="8" width="12.8515625" style="0" customWidth="1"/>
    <col min="9" max="9" width="12.421875" style="0" customWidth="1"/>
  </cols>
  <sheetData>
    <row r="1" spans="1:8" ht="24.75" customHeight="1">
      <c r="A1" s="121" t="s">
        <v>177</v>
      </c>
      <c r="B1" s="121"/>
      <c r="C1" s="121"/>
      <c r="D1" s="165" t="s">
        <v>1</v>
      </c>
      <c r="E1" s="166"/>
      <c r="F1" s="163" t="s">
        <v>186</v>
      </c>
      <c r="G1" s="164"/>
      <c r="H1" s="69"/>
    </row>
    <row r="2" spans="1:8" ht="14.25" customHeight="1">
      <c r="A2" s="161" t="s">
        <v>178</v>
      </c>
      <c r="B2" s="161"/>
      <c r="C2" s="67"/>
      <c r="D2" s="140" t="s">
        <v>170</v>
      </c>
      <c r="E2" s="141"/>
      <c r="F2" s="68" t="s">
        <v>46</v>
      </c>
      <c r="G2" s="69"/>
      <c r="H2" s="67"/>
    </row>
    <row r="3" spans="1:8" ht="46.5" customHeight="1">
      <c r="A3" s="152" t="s">
        <v>50</v>
      </c>
      <c r="B3" s="153"/>
      <c r="C3" s="153"/>
      <c r="D3" s="153"/>
      <c r="E3" s="153"/>
      <c r="F3" s="153"/>
      <c r="G3" s="153"/>
      <c r="H3" s="154"/>
    </row>
    <row r="4" spans="1:8" ht="12.75">
      <c r="A4" s="114" t="s">
        <v>108</v>
      </c>
      <c r="B4" s="147"/>
      <c r="C4" s="147"/>
      <c r="D4" s="147"/>
      <c r="E4" s="147"/>
      <c r="F4" s="147"/>
      <c r="G4" s="147"/>
      <c r="H4" s="148"/>
    </row>
    <row r="5" spans="1:8" ht="26.25" customHeight="1">
      <c r="A5" s="149"/>
      <c r="B5" s="150"/>
      <c r="C5" s="150"/>
      <c r="D5" s="150"/>
      <c r="E5" s="150"/>
      <c r="F5" s="150"/>
      <c r="G5" s="150"/>
      <c r="H5" s="151"/>
    </row>
    <row r="6" spans="1:8" ht="39.75" customHeight="1">
      <c r="A6" s="156" t="s">
        <v>187</v>
      </c>
      <c r="B6" s="157"/>
      <c r="C6" s="157"/>
      <c r="D6" s="157"/>
      <c r="E6" s="157"/>
      <c r="F6" s="157"/>
      <c r="G6" s="157"/>
      <c r="H6" s="158"/>
    </row>
    <row r="7" spans="1:8" ht="18" customHeight="1">
      <c r="A7" s="70"/>
      <c r="B7" s="178" t="s">
        <v>94</v>
      </c>
      <c r="C7" s="178"/>
      <c r="D7" s="110">
        <v>4.29</v>
      </c>
      <c r="E7" s="71" t="s">
        <v>48</v>
      </c>
      <c r="F7" s="71"/>
      <c r="G7" s="167" t="s">
        <v>179</v>
      </c>
      <c r="H7" s="168"/>
    </row>
    <row r="8" spans="1:8" ht="38.25" customHeight="1">
      <c r="A8" s="179" t="s">
        <v>7</v>
      </c>
      <c r="B8" s="169" t="s">
        <v>41</v>
      </c>
      <c r="C8" s="170"/>
      <c r="D8" s="162" t="s">
        <v>110</v>
      </c>
      <c r="E8" s="154"/>
      <c r="F8" s="96" t="s">
        <v>109</v>
      </c>
      <c r="G8" s="162" t="s">
        <v>111</v>
      </c>
      <c r="H8" s="154"/>
    </row>
    <row r="9" spans="1:8" ht="26.25" customHeight="1">
      <c r="A9" s="180"/>
      <c r="B9" s="171"/>
      <c r="C9" s="172"/>
      <c r="D9" s="72" t="s">
        <v>112</v>
      </c>
      <c r="E9" s="73" t="s">
        <v>113</v>
      </c>
      <c r="F9" s="72" t="s">
        <v>112</v>
      </c>
      <c r="G9" s="72" t="s">
        <v>112</v>
      </c>
      <c r="H9" s="73" t="s">
        <v>113</v>
      </c>
    </row>
    <row r="10" spans="1:8" ht="12.75">
      <c r="A10" s="74" t="s">
        <v>2</v>
      </c>
      <c r="B10" s="159" t="s">
        <v>3</v>
      </c>
      <c r="C10" s="160"/>
      <c r="D10" s="74" t="s">
        <v>4</v>
      </c>
      <c r="E10" s="74" t="s">
        <v>5</v>
      </c>
      <c r="F10" s="74" t="s">
        <v>6</v>
      </c>
      <c r="G10" s="74" t="s">
        <v>40</v>
      </c>
      <c r="H10" s="74" t="s">
        <v>114</v>
      </c>
    </row>
    <row r="11" spans="1:8" ht="25.5" customHeight="1">
      <c r="A11" s="137" t="s">
        <v>117</v>
      </c>
      <c r="B11" s="175"/>
      <c r="C11" s="175"/>
      <c r="D11" s="175"/>
      <c r="E11" s="175"/>
      <c r="F11" s="175"/>
      <c r="G11" s="175"/>
      <c r="H11" s="176"/>
    </row>
    <row r="12" spans="1:8" ht="15.75" customHeight="1">
      <c r="A12" s="75" t="s">
        <v>51</v>
      </c>
      <c r="B12" s="155" t="s">
        <v>55</v>
      </c>
      <c r="C12" s="155"/>
      <c r="D12" s="78">
        <v>0</v>
      </c>
      <c r="E12" s="78">
        <f>D12/D$7</f>
        <v>0</v>
      </c>
      <c r="F12" s="78">
        <f>G12-D12</f>
        <v>0</v>
      </c>
      <c r="G12" s="78">
        <f aca="true" t="shared" si="0" ref="G12:H15">D12*1.19</f>
        <v>0</v>
      </c>
      <c r="H12" s="78">
        <f t="shared" si="0"/>
        <v>0</v>
      </c>
    </row>
    <row r="13" spans="1:8" ht="16.5" customHeight="1">
      <c r="A13" s="75" t="s">
        <v>56</v>
      </c>
      <c r="B13" s="177" t="s">
        <v>58</v>
      </c>
      <c r="C13" s="177"/>
      <c r="D13" s="78">
        <v>0</v>
      </c>
      <c r="E13" s="78">
        <f>D13/D$7</f>
        <v>0</v>
      </c>
      <c r="F13" s="78">
        <f>G13-D13</f>
        <v>0</v>
      </c>
      <c r="G13" s="78">
        <f t="shared" si="0"/>
        <v>0</v>
      </c>
      <c r="H13" s="78">
        <f t="shared" si="0"/>
        <v>0</v>
      </c>
    </row>
    <row r="14" spans="1:8" ht="38.25" customHeight="1">
      <c r="A14" s="76" t="s">
        <v>57</v>
      </c>
      <c r="B14" s="173" t="s">
        <v>115</v>
      </c>
      <c r="C14" s="174"/>
      <c r="D14" s="105">
        <v>0</v>
      </c>
      <c r="E14" s="78">
        <f>D14/D$7</f>
        <v>0</v>
      </c>
      <c r="F14" s="78">
        <f>G14-D14</f>
        <v>0</v>
      </c>
      <c r="G14" s="78">
        <f t="shared" si="0"/>
        <v>0</v>
      </c>
      <c r="H14" s="78">
        <f t="shared" si="0"/>
        <v>0</v>
      </c>
    </row>
    <row r="15" spans="1:8" ht="16.5" customHeight="1">
      <c r="A15" s="123" t="s">
        <v>116</v>
      </c>
      <c r="B15" s="119"/>
      <c r="C15" s="120"/>
      <c r="D15" s="106">
        <f>SUM(D12:D14)</f>
        <v>0</v>
      </c>
      <c r="E15" s="106">
        <f>D15/D$7</f>
        <v>0</v>
      </c>
      <c r="F15" s="106">
        <f>G15-D15</f>
        <v>0</v>
      </c>
      <c r="G15" s="106">
        <f t="shared" si="0"/>
        <v>0</v>
      </c>
      <c r="H15" s="106">
        <f t="shared" si="0"/>
        <v>0</v>
      </c>
    </row>
    <row r="16" spans="1:8" ht="30" customHeight="1">
      <c r="A16" s="131" t="s">
        <v>118</v>
      </c>
      <c r="B16" s="181"/>
      <c r="C16" s="181"/>
      <c r="D16" s="181"/>
      <c r="E16" s="181"/>
      <c r="F16" s="181"/>
      <c r="G16" s="181"/>
      <c r="H16" s="182"/>
    </row>
    <row r="17" spans="1:8" ht="21" customHeight="1">
      <c r="A17" s="123" t="s">
        <v>119</v>
      </c>
      <c r="B17" s="119"/>
      <c r="C17" s="120"/>
      <c r="D17" s="106">
        <v>0</v>
      </c>
      <c r="E17" s="106">
        <f>D17/D7</f>
        <v>0</v>
      </c>
      <c r="F17" s="106">
        <f>G17-D17</f>
        <v>0</v>
      </c>
      <c r="G17" s="106">
        <f>D17*1.19</f>
        <v>0</v>
      </c>
      <c r="H17" s="106">
        <f>E17*1.19</f>
        <v>0</v>
      </c>
    </row>
    <row r="18" spans="1:8" ht="33.75" customHeight="1">
      <c r="A18" s="137" t="s">
        <v>120</v>
      </c>
      <c r="B18" s="175"/>
      <c r="C18" s="175"/>
      <c r="D18" s="175"/>
      <c r="E18" s="175"/>
      <c r="F18" s="175"/>
      <c r="G18" s="175"/>
      <c r="H18" s="176"/>
    </row>
    <row r="19" spans="1:8" ht="20.25" customHeight="1">
      <c r="A19" s="77" t="s">
        <v>44</v>
      </c>
      <c r="B19" s="143" t="s">
        <v>45</v>
      </c>
      <c r="C19" s="143"/>
      <c r="D19" s="78">
        <f>DevizeFinanciare!G7</f>
        <v>0</v>
      </c>
      <c r="E19" s="78">
        <f>D19/D$7</f>
        <v>0</v>
      </c>
      <c r="F19" s="78">
        <f>G19-D19</f>
        <v>0</v>
      </c>
      <c r="G19" s="78">
        <f>D19*1.19</f>
        <v>0</v>
      </c>
      <c r="H19" s="78">
        <f>E19*1.19</f>
        <v>0</v>
      </c>
    </row>
    <row r="20" spans="1:8" ht="27" customHeight="1">
      <c r="A20" s="97" t="s">
        <v>30</v>
      </c>
      <c r="B20" s="144" t="s">
        <v>121</v>
      </c>
      <c r="C20" s="145"/>
      <c r="D20" s="78">
        <f>DevizeFinanciare!G12+DevizeFinanciare!G24</f>
        <v>24</v>
      </c>
      <c r="E20" s="78">
        <f aca="true" t="shared" si="1" ref="E20:E25">D20/D$7</f>
        <v>5.594405594405594</v>
      </c>
      <c r="F20" s="78">
        <f aca="true" t="shared" si="2" ref="F20:F25">G20-D20</f>
        <v>4.559999999999999</v>
      </c>
      <c r="G20" s="78">
        <f aca="true" t="shared" si="3" ref="G20:G25">D20*1.19</f>
        <v>28.56</v>
      </c>
      <c r="H20" s="78">
        <f aca="true" t="shared" si="4" ref="H20:H25">E20*1.19</f>
        <v>6.657342657342657</v>
      </c>
    </row>
    <row r="21" spans="1:8" ht="21" customHeight="1">
      <c r="A21" s="77" t="s">
        <v>31</v>
      </c>
      <c r="B21" s="143" t="s">
        <v>122</v>
      </c>
      <c r="C21" s="143"/>
      <c r="D21" s="78">
        <f>DevizeFinanciare!G31/1000</f>
        <v>154.215</v>
      </c>
      <c r="E21" s="78">
        <f t="shared" si="1"/>
        <v>35.94755244755245</v>
      </c>
      <c r="F21" s="78">
        <f t="shared" si="2"/>
        <v>29.300849999999997</v>
      </c>
      <c r="G21" s="78">
        <f t="shared" si="3"/>
        <v>183.51585</v>
      </c>
      <c r="H21" s="78">
        <f t="shared" si="4"/>
        <v>42.77758741258741</v>
      </c>
    </row>
    <row r="22" spans="1:8" ht="20.25" customHeight="1">
      <c r="A22" s="77" t="s">
        <v>32</v>
      </c>
      <c r="B22" s="143" t="s">
        <v>123</v>
      </c>
      <c r="C22" s="143"/>
      <c r="D22" s="78">
        <f>DevizeFinanciare!G44/1000</f>
        <v>0.336</v>
      </c>
      <c r="E22" s="78">
        <f t="shared" si="1"/>
        <v>0.07832167832167833</v>
      </c>
      <c r="F22" s="78">
        <f t="shared" si="2"/>
        <v>0.06384000000000001</v>
      </c>
      <c r="G22" s="78">
        <f t="shared" si="3"/>
        <v>0.39984000000000003</v>
      </c>
      <c r="H22" s="78">
        <f t="shared" si="4"/>
        <v>0.09320279720279721</v>
      </c>
    </row>
    <row r="23" spans="1:8" ht="16.5" customHeight="1">
      <c r="A23" s="77" t="s">
        <v>52</v>
      </c>
      <c r="B23" s="143" t="s">
        <v>106</v>
      </c>
      <c r="C23" s="143"/>
      <c r="D23" s="78">
        <f>DevizeFinanciare!G48</f>
        <v>0</v>
      </c>
      <c r="E23" s="78">
        <f t="shared" si="1"/>
        <v>0</v>
      </c>
      <c r="F23" s="78">
        <f t="shared" si="2"/>
        <v>0</v>
      </c>
      <c r="G23" s="78">
        <f t="shared" si="3"/>
        <v>0</v>
      </c>
      <c r="H23" s="78">
        <f t="shared" si="4"/>
        <v>0</v>
      </c>
    </row>
    <row r="24" spans="1:8" ht="12.75">
      <c r="A24" s="77" t="s">
        <v>65</v>
      </c>
      <c r="B24" s="124" t="s">
        <v>66</v>
      </c>
      <c r="C24" s="122"/>
      <c r="D24" s="78">
        <f>DevizeFinanciare!G51</f>
        <v>0</v>
      </c>
      <c r="E24" s="78">
        <f t="shared" si="1"/>
        <v>0</v>
      </c>
      <c r="F24" s="78">
        <f t="shared" si="2"/>
        <v>0</v>
      </c>
      <c r="G24" s="78">
        <f t="shared" si="3"/>
        <v>0</v>
      </c>
      <c r="H24" s="78">
        <f t="shared" si="4"/>
        <v>0</v>
      </c>
    </row>
    <row r="25" spans="1:8" ht="18" customHeight="1">
      <c r="A25" s="123" t="s">
        <v>124</v>
      </c>
      <c r="B25" s="119"/>
      <c r="C25" s="120"/>
      <c r="D25" s="106">
        <f>SUM(D19:D24)</f>
        <v>178.55100000000002</v>
      </c>
      <c r="E25" s="106">
        <f t="shared" si="1"/>
        <v>41.620279720279726</v>
      </c>
      <c r="F25" s="106">
        <f t="shared" si="2"/>
        <v>33.92469</v>
      </c>
      <c r="G25" s="106">
        <f t="shared" si="3"/>
        <v>212.47569000000001</v>
      </c>
      <c r="H25" s="106">
        <f t="shared" si="4"/>
        <v>49.52813286713287</v>
      </c>
    </row>
    <row r="26" spans="1:8" ht="26.25" customHeight="1">
      <c r="A26" s="131" t="s">
        <v>125</v>
      </c>
      <c r="B26" s="132"/>
      <c r="C26" s="132"/>
      <c r="D26" s="132"/>
      <c r="E26" s="132"/>
      <c r="F26" s="132"/>
      <c r="G26" s="132"/>
      <c r="H26" s="133"/>
    </row>
    <row r="27" spans="1:8" s="98" customFormat="1" ht="20.25" customHeight="1">
      <c r="A27" s="77" t="s">
        <v>33</v>
      </c>
      <c r="B27" s="185" t="s">
        <v>126</v>
      </c>
      <c r="C27" s="186"/>
      <c r="D27" s="78">
        <f>DOB03!E23</f>
        <v>894</v>
      </c>
      <c r="E27" s="78">
        <f>D27/D$7</f>
        <v>208.3916083916084</v>
      </c>
      <c r="F27" s="78">
        <f>G27-D27</f>
        <v>169.8599999999999</v>
      </c>
      <c r="G27" s="78">
        <f>D27*1.19</f>
        <v>1063.86</v>
      </c>
      <c r="H27" s="78">
        <f>E27*1.19</f>
        <v>247.98601398601397</v>
      </c>
    </row>
    <row r="28" spans="1:8" s="98" customFormat="1" ht="18" customHeight="1">
      <c r="A28" s="77" t="s">
        <v>34</v>
      </c>
      <c r="B28" s="183" t="s">
        <v>129</v>
      </c>
      <c r="C28" s="184"/>
      <c r="D28" s="78">
        <f>DOB03!E30</f>
        <v>0</v>
      </c>
      <c r="E28" s="78">
        <f aca="true" t="shared" si="5" ref="E28:E33">D28/D$7</f>
        <v>0</v>
      </c>
      <c r="F28" s="78">
        <f aca="true" t="shared" si="6" ref="F28:F33">G28-D28</f>
        <v>0</v>
      </c>
      <c r="G28" s="78">
        <f aca="true" t="shared" si="7" ref="G28:G33">D28*1.19</f>
        <v>0</v>
      </c>
      <c r="H28" s="78">
        <f aca="true" t="shared" si="8" ref="H28:H33">E28*1.19</f>
        <v>0</v>
      </c>
    </row>
    <row r="29" spans="1:9" s="98" customFormat="1" ht="36" customHeight="1">
      <c r="A29" s="97" t="s">
        <v>127</v>
      </c>
      <c r="B29" s="134" t="s">
        <v>130</v>
      </c>
      <c r="C29" s="135"/>
      <c r="D29" s="78">
        <f>DOB03!E33</f>
        <v>4246.5</v>
      </c>
      <c r="E29" s="78">
        <f t="shared" si="5"/>
        <v>989.8601398601398</v>
      </c>
      <c r="F29" s="78">
        <f t="shared" si="6"/>
        <v>806.835</v>
      </c>
      <c r="G29" s="78">
        <f t="shared" si="7"/>
        <v>5053.335</v>
      </c>
      <c r="H29" s="78">
        <f t="shared" si="8"/>
        <v>1177.9335664335663</v>
      </c>
      <c r="I29" s="99"/>
    </row>
    <row r="30" spans="1:9" s="98" customFormat="1" ht="25.5" customHeight="1">
      <c r="A30" s="77" t="s">
        <v>35</v>
      </c>
      <c r="B30" s="134" t="s">
        <v>131</v>
      </c>
      <c r="C30" s="135"/>
      <c r="D30" s="78">
        <v>0</v>
      </c>
      <c r="E30" s="78">
        <f t="shared" si="5"/>
        <v>0</v>
      </c>
      <c r="F30" s="78">
        <f t="shared" si="6"/>
        <v>0</v>
      </c>
      <c r="G30" s="78">
        <f t="shared" si="7"/>
        <v>0</v>
      </c>
      <c r="H30" s="78">
        <f t="shared" si="8"/>
        <v>0</v>
      </c>
      <c r="I30" s="99"/>
    </row>
    <row r="31" spans="1:9" s="98" customFormat="1" ht="18.75" customHeight="1">
      <c r="A31" s="77" t="s">
        <v>128</v>
      </c>
      <c r="B31" s="134" t="s">
        <v>132</v>
      </c>
      <c r="C31" s="176"/>
      <c r="D31" s="78">
        <v>0</v>
      </c>
      <c r="E31" s="78">
        <f t="shared" si="5"/>
        <v>0</v>
      </c>
      <c r="F31" s="78">
        <f t="shared" si="6"/>
        <v>0</v>
      </c>
      <c r="G31" s="78">
        <f t="shared" si="7"/>
        <v>0</v>
      </c>
      <c r="H31" s="78">
        <f t="shared" si="8"/>
        <v>0</v>
      </c>
      <c r="I31" s="99"/>
    </row>
    <row r="32" spans="1:9" s="98" customFormat="1" ht="18" customHeight="1">
      <c r="A32" s="77" t="s">
        <v>134</v>
      </c>
      <c r="B32" s="134" t="s">
        <v>133</v>
      </c>
      <c r="C32" s="176"/>
      <c r="D32" s="78">
        <v>0</v>
      </c>
      <c r="E32" s="78">
        <f t="shared" si="5"/>
        <v>0</v>
      </c>
      <c r="F32" s="78">
        <f t="shared" si="6"/>
        <v>0</v>
      </c>
      <c r="G32" s="78">
        <f t="shared" si="7"/>
        <v>0</v>
      </c>
      <c r="H32" s="78">
        <f t="shared" si="8"/>
        <v>0</v>
      </c>
      <c r="I32" s="99"/>
    </row>
    <row r="33" spans="1:8" ht="17.25" customHeight="1">
      <c r="A33" s="123" t="s">
        <v>135</v>
      </c>
      <c r="B33" s="119"/>
      <c r="C33" s="120"/>
      <c r="D33" s="106">
        <f>SUM(D27:D32)</f>
        <v>5140.5</v>
      </c>
      <c r="E33" s="106">
        <f t="shared" si="5"/>
        <v>1198.2517482517483</v>
      </c>
      <c r="F33" s="106">
        <f t="shared" si="6"/>
        <v>976.6949999999997</v>
      </c>
      <c r="G33" s="106">
        <f t="shared" si="7"/>
        <v>6117.195</v>
      </c>
      <c r="H33" s="106">
        <f t="shared" si="8"/>
        <v>1425.9195804195804</v>
      </c>
    </row>
    <row r="34" spans="1:8" ht="24.75" customHeight="1">
      <c r="A34" s="137" t="s">
        <v>136</v>
      </c>
      <c r="B34" s="138"/>
      <c r="C34" s="138"/>
      <c r="D34" s="138"/>
      <c r="E34" s="138"/>
      <c r="F34" s="138"/>
      <c r="G34" s="138"/>
      <c r="H34" s="139"/>
    </row>
    <row r="35" spans="1:8" ht="17.25" customHeight="1">
      <c r="A35" s="130" t="s">
        <v>36</v>
      </c>
      <c r="B35" s="143" t="s">
        <v>37</v>
      </c>
      <c r="C35" s="143"/>
      <c r="D35" s="79"/>
      <c r="E35" s="79"/>
      <c r="F35" s="79"/>
      <c r="G35" s="79"/>
      <c r="H35" s="79"/>
    </row>
    <row r="36" spans="1:8" ht="22.5" customHeight="1">
      <c r="A36" s="130"/>
      <c r="B36" s="136" t="s">
        <v>59</v>
      </c>
      <c r="C36" s="136"/>
      <c r="D36" s="78">
        <f>DevizeFinanciare!G63</f>
        <v>17.88</v>
      </c>
      <c r="E36" s="78">
        <f>D36/D$7</f>
        <v>4.1678321678321675</v>
      </c>
      <c r="F36" s="78">
        <f>G36-D36</f>
        <v>3.397199999999998</v>
      </c>
      <c r="G36" s="78">
        <f aca="true" t="shared" si="9" ref="G36:H40">D36*1.19</f>
        <v>21.277199999999997</v>
      </c>
      <c r="H36" s="78">
        <f t="shared" si="9"/>
        <v>4.959720279720279</v>
      </c>
    </row>
    <row r="37" spans="1:8" ht="25.5" customHeight="1">
      <c r="A37" s="130"/>
      <c r="B37" s="136" t="s">
        <v>146</v>
      </c>
      <c r="C37" s="136"/>
      <c r="D37" s="78">
        <v>0</v>
      </c>
      <c r="E37" s="78">
        <f>D37/D$7</f>
        <v>0</v>
      </c>
      <c r="F37" s="78">
        <f>G37-D37</f>
        <v>0</v>
      </c>
      <c r="G37" s="78">
        <f t="shared" si="9"/>
        <v>0</v>
      </c>
      <c r="H37" s="78">
        <f t="shared" si="9"/>
        <v>0</v>
      </c>
    </row>
    <row r="38" spans="1:8" ht="27" customHeight="1">
      <c r="A38" s="95" t="s">
        <v>49</v>
      </c>
      <c r="B38" s="130" t="s">
        <v>137</v>
      </c>
      <c r="C38" s="130"/>
      <c r="D38" s="78">
        <f>DevizeFinanciare!G69+DevizeFinanciare!G75+DevizeFinanciare!G80+DevizeFinanciare!G84</f>
        <v>0</v>
      </c>
      <c r="E38" s="78">
        <f>D38/D$7</f>
        <v>0</v>
      </c>
      <c r="F38" s="78">
        <f>G38-D38</f>
        <v>0</v>
      </c>
      <c r="G38" s="78">
        <f t="shared" si="9"/>
        <v>0</v>
      </c>
      <c r="H38" s="78">
        <f t="shared" si="9"/>
        <v>0</v>
      </c>
    </row>
    <row r="39" spans="1:8" ht="20.25" customHeight="1">
      <c r="A39" s="77" t="s">
        <v>38</v>
      </c>
      <c r="B39" s="143" t="s">
        <v>138</v>
      </c>
      <c r="C39" s="143"/>
      <c r="D39" s="78">
        <f>DevizeFinanciare!G90</f>
        <v>265.95255000000003</v>
      </c>
      <c r="E39" s="78">
        <f>D39/D$7</f>
        <v>61.993601398601406</v>
      </c>
      <c r="F39" s="78">
        <f>G39-D39</f>
        <v>50.53098449999999</v>
      </c>
      <c r="G39" s="78">
        <f t="shared" si="9"/>
        <v>316.4835345</v>
      </c>
      <c r="H39" s="78">
        <f t="shared" si="9"/>
        <v>73.77238566433567</v>
      </c>
    </row>
    <row r="40" spans="1:8" ht="20.25" customHeight="1">
      <c r="A40" s="123" t="s">
        <v>139</v>
      </c>
      <c r="B40" s="119"/>
      <c r="C40" s="120"/>
      <c r="D40" s="106">
        <f>SUM(D35:D39)</f>
        <v>283.83255</v>
      </c>
      <c r="E40" s="106">
        <f>D40/D$7</f>
        <v>66.16143356643357</v>
      </c>
      <c r="F40" s="106">
        <f>G40-D40</f>
        <v>53.928184499999986</v>
      </c>
      <c r="G40" s="106">
        <f t="shared" si="9"/>
        <v>337.7607345</v>
      </c>
      <c r="H40" s="106">
        <f t="shared" si="9"/>
        <v>78.73210594405595</v>
      </c>
    </row>
    <row r="41" spans="1:8" ht="27" customHeight="1">
      <c r="A41" s="137" t="s">
        <v>140</v>
      </c>
      <c r="B41" s="138"/>
      <c r="C41" s="138"/>
      <c r="D41" s="138"/>
      <c r="E41" s="138"/>
      <c r="F41" s="138"/>
      <c r="G41" s="138"/>
      <c r="H41" s="139"/>
    </row>
    <row r="42" spans="1:8" ht="21" customHeight="1">
      <c r="A42" s="77" t="s">
        <v>141</v>
      </c>
      <c r="B42" s="144" t="s">
        <v>143</v>
      </c>
      <c r="C42" s="145"/>
      <c r="D42" s="78">
        <v>0</v>
      </c>
      <c r="E42" s="78">
        <f>D42/D$7</f>
        <v>0</v>
      </c>
      <c r="F42" s="78">
        <f>G42-D42</f>
        <v>0</v>
      </c>
      <c r="G42" s="78">
        <f aca="true" t="shared" si="10" ref="G42:H46">D42*1.19</f>
        <v>0</v>
      </c>
      <c r="H42" s="78">
        <f t="shared" si="10"/>
        <v>0</v>
      </c>
    </row>
    <row r="43" spans="1:8" ht="12.75">
      <c r="A43" s="77" t="s">
        <v>142</v>
      </c>
      <c r="B43" s="124" t="s">
        <v>144</v>
      </c>
      <c r="C43" s="122"/>
      <c r="D43" s="78">
        <v>0</v>
      </c>
      <c r="E43" s="78">
        <f>D43/D$7</f>
        <v>0</v>
      </c>
      <c r="F43" s="78">
        <f>G43-D43</f>
        <v>0</v>
      </c>
      <c r="G43" s="78">
        <f t="shared" si="10"/>
        <v>0</v>
      </c>
      <c r="H43" s="78">
        <f t="shared" si="10"/>
        <v>0</v>
      </c>
    </row>
    <row r="44" spans="1:8" ht="15.75" customHeight="1">
      <c r="A44" s="123" t="s">
        <v>145</v>
      </c>
      <c r="B44" s="119"/>
      <c r="C44" s="120"/>
      <c r="D44" s="106">
        <f>D42+D43</f>
        <v>0</v>
      </c>
      <c r="E44" s="106">
        <f>D44/D$7</f>
        <v>0</v>
      </c>
      <c r="F44" s="106">
        <f>G44-D44</f>
        <v>0</v>
      </c>
      <c r="G44" s="106">
        <f t="shared" si="10"/>
        <v>0</v>
      </c>
      <c r="H44" s="106">
        <f t="shared" si="10"/>
        <v>0</v>
      </c>
    </row>
    <row r="45" spans="1:8" ht="18.75" customHeight="1">
      <c r="A45" s="117" t="s">
        <v>147</v>
      </c>
      <c r="B45" s="115"/>
      <c r="C45" s="116"/>
      <c r="D45" s="106">
        <f>D44+D40+D33+D25+D17+D15</f>
        <v>5602.8835500000005</v>
      </c>
      <c r="E45" s="106">
        <f>D45/D$7</f>
        <v>1306.0334615384616</v>
      </c>
      <c r="F45" s="106">
        <f>G45-D45</f>
        <v>1064.5478745</v>
      </c>
      <c r="G45" s="106">
        <f t="shared" si="10"/>
        <v>6667.4314245000005</v>
      </c>
      <c r="H45" s="106">
        <f t="shared" si="10"/>
        <v>1554.1798192307692</v>
      </c>
    </row>
    <row r="46" spans="1:8" ht="16.5" customHeight="1">
      <c r="A46" s="123" t="s">
        <v>148</v>
      </c>
      <c r="B46" s="115"/>
      <c r="C46" s="116"/>
      <c r="D46" s="106">
        <f>D27+D28+D36</f>
        <v>911.88</v>
      </c>
      <c r="E46" s="106">
        <f>D46/D$7</f>
        <v>212.55944055944056</v>
      </c>
      <c r="F46" s="106">
        <f>G46-D46</f>
        <v>173.2571999999999</v>
      </c>
      <c r="G46" s="106">
        <f t="shared" si="10"/>
        <v>1085.1372</v>
      </c>
      <c r="H46" s="106">
        <f t="shared" si="10"/>
        <v>252.94573426573425</v>
      </c>
    </row>
    <row r="47" spans="1:6" ht="30" customHeight="1">
      <c r="A47" s="20"/>
      <c r="D47" s="22"/>
      <c r="E47" s="118" t="s">
        <v>103</v>
      </c>
      <c r="F47" s="118"/>
    </row>
    <row r="48" spans="1:6" ht="13.5" customHeight="1">
      <c r="A48" s="20"/>
      <c r="D48" s="25"/>
      <c r="E48" s="107" t="s">
        <v>181</v>
      </c>
      <c r="F48" s="107"/>
    </row>
    <row r="49" spans="1:8" ht="13.5">
      <c r="A49" s="20"/>
      <c r="D49" s="25"/>
      <c r="E49" s="146"/>
      <c r="F49" s="146"/>
      <c r="G49" s="146"/>
      <c r="H49" s="21"/>
    </row>
    <row r="50" spans="1:8" ht="13.5">
      <c r="A50" s="20"/>
      <c r="B50" s="142"/>
      <c r="C50" s="142"/>
      <c r="D50" s="21"/>
      <c r="E50" s="21"/>
      <c r="F50" s="21"/>
      <c r="G50" s="21"/>
      <c r="H50" s="21"/>
    </row>
    <row r="51" spans="1:8" ht="13.5">
      <c r="A51" s="20"/>
      <c r="B51" s="142"/>
      <c r="C51" s="142"/>
      <c r="D51" s="21"/>
      <c r="E51" s="21"/>
      <c r="F51" s="21"/>
      <c r="G51" s="21"/>
      <c r="H51" s="21"/>
    </row>
    <row r="52" spans="1:8" ht="13.5">
      <c r="A52" s="20"/>
      <c r="B52" s="142"/>
      <c r="C52" s="142"/>
      <c r="E52" s="9"/>
      <c r="F52" s="9"/>
      <c r="G52" s="21"/>
      <c r="H52" s="21"/>
    </row>
    <row r="53" spans="1:8" ht="13.5">
      <c r="A53" s="20"/>
      <c r="B53" s="20"/>
      <c r="C53" s="1"/>
      <c r="D53" s="21"/>
      <c r="E53" s="21"/>
      <c r="F53" s="21"/>
      <c r="G53" s="21"/>
      <c r="H53" s="21"/>
    </row>
    <row r="54" spans="1:8" ht="13.5">
      <c r="A54" s="20"/>
      <c r="B54" s="20"/>
      <c r="C54" s="1"/>
      <c r="D54" s="21"/>
      <c r="E54" s="21"/>
      <c r="F54" s="21"/>
      <c r="G54" s="21"/>
      <c r="H54" s="21"/>
    </row>
    <row r="55" spans="1:8" ht="13.5">
      <c r="A55" s="20"/>
      <c r="B55" s="20"/>
      <c r="G55" s="21"/>
      <c r="H55" s="21"/>
    </row>
    <row r="56" spans="1:8" ht="13.5">
      <c r="A56" s="20"/>
      <c r="B56" s="20"/>
      <c r="C56" s="4"/>
      <c r="H56" s="21"/>
    </row>
    <row r="57" spans="1:8" ht="13.5">
      <c r="A57" s="20"/>
      <c r="B57" s="20"/>
      <c r="C57" s="1"/>
      <c r="D57" s="21"/>
      <c r="E57" s="21"/>
      <c r="F57" s="21"/>
      <c r="G57" s="21"/>
      <c r="H57" s="21"/>
    </row>
    <row r="58" spans="1:8" ht="13.5">
      <c r="A58" s="20"/>
      <c r="B58" s="20"/>
      <c r="C58" s="1"/>
      <c r="D58" s="21"/>
      <c r="E58" s="21"/>
      <c r="F58" s="21"/>
      <c r="G58" s="21"/>
      <c r="H58" s="21"/>
    </row>
    <row r="59" spans="3:7" ht="13.5">
      <c r="C59" s="23"/>
      <c r="D59" s="6"/>
      <c r="E59" s="6"/>
      <c r="F59" s="6"/>
      <c r="G59" s="6"/>
    </row>
    <row r="60" spans="3:7" ht="12.75">
      <c r="C60" s="6"/>
      <c r="D60" s="6"/>
      <c r="E60" s="6"/>
      <c r="F60" s="6"/>
      <c r="G60" s="6"/>
    </row>
    <row r="61" spans="3:7" ht="12.75">
      <c r="C61" s="6"/>
      <c r="D61" s="6"/>
      <c r="E61" s="6"/>
      <c r="F61" s="6"/>
      <c r="G61" s="6"/>
    </row>
    <row r="62" spans="3:7" ht="12.75">
      <c r="C62" s="6"/>
      <c r="D62" s="6"/>
      <c r="E62" s="6"/>
      <c r="F62" s="6"/>
      <c r="G62" s="6"/>
    </row>
    <row r="63" spans="3:7" ht="12.75">
      <c r="C63" s="6"/>
      <c r="D63" s="6"/>
      <c r="E63" s="6"/>
      <c r="F63" s="6"/>
      <c r="G63" s="6"/>
    </row>
    <row r="64" spans="3:7" ht="12.75">
      <c r="C64" s="6"/>
      <c r="D64" s="6"/>
      <c r="E64" s="6"/>
      <c r="F64" s="6"/>
      <c r="G64" s="6"/>
    </row>
    <row r="65" spans="3:7" ht="12.75">
      <c r="C65" s="6"/>
      <c r="D65" s="6"/>
      <c r="E65" s="6"/>
      <c r="F65" s="6"/>
      <c r="G65" s="6"/>
    </row>
    <row r="66" spans="3:7" ht="12.75">
      <c r="C66" s="6"/>
      <c r="D66" s="6"/>
      <c r="E66" s="6"/>
      <c r="F66" s="6"/>
      <c r="G66" s="6"/>
    </row>
    <row r="67" spans="3:7" ht="12.75">
      <c r="C67" s="6"/>
      <c r="D67" s="6"/>
      <c r="E67" s="6"/>
      <c r="F67" s="6"/>
      <c r="G67" s="6"/>
    </row>
    <row r="68" spans="3:7" ht="12.75">
      <c r="C68" s="6"/>
      <c r="D68" s="6"/>
      <c r="E68" s="6"/>
      <c r="F68" s="6"/>
      <c r="G68" s="6"/>
    </row>
    <row r="69" spans="3:7" ht="12.75">
      <c r="C69" s="6"/>
      <c r="D69" s="6"/>
      <c r="E69" s="6"/>
      <c r="F69" s="6"/>
      <c r="G69" s="6"/>
    </row>
    <row r="70" spans="3:7" ht="12.75">
      <c r="C70" s="6"/>
      <c r="D70" s="6"/>
      <c r="E70" s="6"/>
      <c r="F70" s="6"/>
      <c r="G70" s="6"/>
    </row>
    <row r="71" spans="3:7" ht="12.75">
      <c r="C71" s="6"/>
      <c r="D71" s="6"/>
      <c r="E71" s="6"/>
      <c r="F71" s="6"/>
      <c r="G71" s="6"/>
    </row>
    <row r="72" spans="3:7" ht="12.75">
      <c r="C72" s="6"/>
      <c r="D72" s="6"/>
      <c r="E72" s="6"/>
      <c r="F72" s="6"/>
      <c r="G72" s="6"/>
    </row>
    <row r="73" spans="3:7" ht="12.75">
      <c r="C73" s="6"/>
      <c r="D73" s="6"/>
      <c r="E73" s="6"/>
      <c r="F73" s="6"/>
      <c r="G73" s="6"/>
    </row>
    <row r="74" spans="3:7" ht="12.75">
      <c r="C74" s="6"/>
      <c r="D74" s="6"/>
      <c r="E74" s="6"/>
      <c r="F74" s="6"/>
      <c r="G74" s="6"/>
    </row>
    <row r="75" spans="3:7" ht="12.75">
      <c r="C75" s="6"/>
      <c r="D75" s="6"/>
      <c r="E75" s="6"/>
      <c r="F75" s="6"/>
      <c r="G75" s="6"/>
    </row>
    <row r="76" spans="3:7" ht="12.75">
      <c r="C76" s="6"/>
      <c r="D76" s="6"/>
      <c r="E76" s="6"/>
      <c r="F76" s="6"/>
      <c r="G76" s="6"/>
    </row>
    <row r="77" spans="3:7" ht="12.75">
      <c r="C77" s="6"/>
      <c r="D77" s="6"/>
      <c r="E77" s="6"/>
      <c r="F77" s="6"/>
      <c r="G77" s="6"/>
    </row>
    <row r="78" spans="3:7" ht="12.75">
      <c r="C78" s="6"/>
      <c r="D78" s="6"/>
      <c r="E78" s="6"/>
      <c r="F78" s="6"/>
      <c r="G78" s="6"/>
    </row>
    <row r="79" spans="3:7" ht="12.75">
      <c r="C79" s="6"/>
      <c r="D79" s="6"/>
      <c r="E79" s="6"/>
      <c r="F79" s="6"/>
      <c r="G79" s="6"/>
    </row>
    <row r="80" spans="3:7" ht="12.75">
      <c r="C80" s="6"/>
      <c r="D80" s="6"/>
      <c r="E80" s="6"/>
      <c r="F80" s="6"/>
      <c r="G80" s="6"/>
    </row>
    <row r="81" spans="3:7" ht="12.75">
      <c r="C81" s="6"/>
      <c r="D81" s="6"/>
      <c r="E81" s="6"/>
      <c r="F81" s="6"/>
      <c r="G81" s="6"/>
    </row>
    <row r="82" spans="3:7" ht="12.75">
      <c r="C82" s="6"/>
      <c r="D82" s="6"/>
      <c r="E82" s="6"/>
      <c r="F82" s="6"/>
      <c r="G82" s="6"/>
    </row>
    <row r="83" spans="3:7" ht="12.75">
      <c r="C83" s="6"/>
      <c r="D83" s="6"/>
      <c r="E83" s="6"/>
      <c r="F83" s="6"/>
      <c r="G83" s="6"/>
    </row>
    <row r="84" spans="3:7" ht="12.75">
      <c r="C84" s="6"/>
      <c r="D84" s="6"/>
      <c r="E84" s="6"/>
      <c r="F84" s="6"/>
      <c r="G84" s="6"/>
    </row>
    <row r="85" spans="3:7" ht="12.75">
      <c r="C85" s="6"/>
      <c r="D85" s="6"/>
      <c r="E85" s="6"/>
      <c r="F85" s="6"/>
      <c r="G85" s="6"/>
    </row>
    <row r="86" spans="3:7" ht="12.75">
      <c r="C86" s="6"/>
      <c r="D86" s="6"/>
      <c r="E86" s="6"/>
      <c r="F86" s="6"/>
      <c r="G86" s="6"/>
    </row>
    <row r="87" spans="3:7" ht="12.75">
      <c r="C87" s="6"/>
      <c r="D87" s="6"/>
      <c r="E87" s="6"/>
      <c r="F87" s="6"/>
      <c r="G87" s="6"/>
    </row>
    <row r="88" spans="3:7" ht="12.75">
      <c r="C88" s="6"/>
      <c r="D88" s="6"/>
      <c r="E88" s="6"/>
      <c r="F88" s="6"/>
      <c r="G88" s="6"/>
    </row>
    <row r="89" spans="3:7" ht="12.75">
      <c r="C89" s="6"/>
      <c r="D89" s="6"/>
      <c r="E89" s="6"/>
      <c r="F89" s="6"/>
      <c r="G89" s="6"/>
    </row>
    <row r="90" spans="3:7" ht="12.75">
      <c r="C90" s="6"/>
      <c r="D90" s="6"/>
      <c r="E90" s="6"/>
      <c r="F90" s="6"/>
      <c r="G90" s="6"/>
    </row>
    <row r="91" spans="3:7" ht="12.75">
      <c r="C91" s="6"/>
      <c r="D91" s="6"/>
      <c r="E91" s="6"/>
      <c r="F91" s="6"/>
      <c r="G91" s="6"/>
    </row>
    <row r="92" spans="3:7" ht="12.75">
      <c r="C92" s="6"/>
      <c r="D92" s="6"/>
      <c r="E92" s="6"/>
      <c r="F92" s="6"/>
      <c r="G92" s="6"/>
    </row>
    <row r="93" spans="3:7" ht="12.75">
      <c r="C93" s="6"/>
      <c r="D93" s="6"/>
      <c r="E93" s="6"/>
      <c r="F93" s="6"/>
      <c r="G93" s="6"/>
    </row>
    <row r="94" spans="3:7" ht="12.75">
      <c r="C94" s="6"/>
      <c r="D94" s="6"/>
      <c r="E94" s="6"/>
      <c r="F94" s="6"/>
      <c r="G94" s="6"/>
    </row>
    <row r="95" spans="3:7" ht="12.75">
      <c r="C95" s="6"/>
      <c r="D95" s="6"/>
      <c r="E95" s="6"/>
      <c r="F95" s="6"/>
      <c r="G95" s="6"/>
    </row>
    <row r="96" spans="3:7" ht="12.75">
      <c r="C96" s="6"/>
      <c r="D96" s="6"/>
      <c r="E96" s="6"/>
      <c r="F96" s="6"/>
      <c r="G96" s="6"/>
    </row>
    <row r="97" spans="3:7" ht="12.75">
      <c r="C97" s="6"/>
      <c r="D97" s="6"/>
      <c r="E97" s="6"/>
      <c r="F97" s="6"/>
      <c r="G97" s="6"/>
    </row>
    <row r="98" spans="3:7" ht="12.75">
      <c r="C98" s="6"/>
      <c r="D98" s="6"/>
      <c r="E98" s="6"/>
      <c r="F98" s="6"/>
      <c r="G98" s="6"/>
    </row>
    <row r="99" spans="3:7" ht="12.75">
      <c r="C99" s="6"/>
      <c r="D99" s="6"/>
      <c r="E99" s="6"/>
      <c r="F99" s="6"/>
      <c r="G99" s="6"/>
    </row>
    <row r="100" spans="3:7" ht="12.75">
      <c r="C100" s="6"/>
      <c r="D100" s="6"/>
      <c r="E100" s="6"/>
      <c r="F100" s="6"/>
      <c r="G100" s="6"/>
    </row>
    <row r="101" spans="3:7" ht="12.75">
      <c r="C101" s="6"/>
      <c r="D101" s="6"/>
      <c r="E101" s="6"/>
      <c r="F101" s="6"/>
      <c r="G101" s="6"/>
    </row>
    <row r="102" spans="3:7" ht="12.75">
      <c r="C102" s="6"/>
      <c r="D102" s="6"/>
      <c r="E102" s="6"/>
      <c r="F102" s="6"/>
      <c r="G102" s="6"/>
    </row>
    <row r="103" spans="3:7" ht="12.75">
      <c r="C103" s="6"/>
      <c r="D103" s="6"/>
      <c r="E103" s="6"/>
      <c r="F103" s="6"/>
      <c r="G103" s="6"/>
    </row>
    <row r="104" spans="3:7" ht="12.75">
      <c r="C104" s="6"/>
      <c r="D104" s="6"/>
      <c r="E104" s="6"/>
      <c r="F104" s="6"/>
      <c r="G104" s="6"/>
    </row>
    <row r="105" spans="3:7" ht="12.75">
      <c r="C105" s="6"/>
      <c r="D105" s="6"/>
      <c r="E105" s="6"/>
      <c r="F105" s="6"/>
      <c r="G105" s="6"/>
    </row>
    <row r="106" spans="3:7" ht="12.75">
      <c r="C106" s="6"/>
      <c r="D106" s="6"/>
      <c r="E106" s="6"/>
      <c r="F106" s="6"/>
      <c r="G106" s="6"/>
    </row>
    <row r="107" spans="3:7" ht="12.75">
      <c r="C107" s="6"/>
      <c r="D107" s="6"/>
      <c r="E107" s="6"/>
      <c r="F107" s="6"/>
      <c r="G107" s="6"/>
    </row>
    <row r="108" spans="3:7" ht="12.75">
      <c r="C108" s="6"/>
      <c r="D108" s="6"/>
      <c r="E108" s="6"/>
      <c r="F108" s="6"/>
      <c r="G108" s="6"/>
    </row>
    <row r="109" spans="3:7" ht="12.75">
      <c r="C109" s="6"/>
      <c r="D109" s="6"/>
      <c r="E109" s="6"/>
      <c r="F109" s="6"/>
      <c r="G109" s="6"/>
    </row>
    <row r="110" spans="3:7" ht="12.75">
      <c r="C110" s="6"/>
      <c r="D110" s="6"/>
      <c r="E110" s="6"/>
      <c r="F110" s="6"/>
      <c r="G110" s="6"/>
    </row>
    <row r="111" spans="3:7" ht="12.75">
      <c r="C111" s="6"/>
      <c r="D111" s="6"/>
      <c r="E111" s="6"/>
      <c r="F111" s="6"/>
      <c r="G111" s="6"/>
    </row>
    <row r="112" spans="3:7" ht="12.75">
      <c r="C112" s="6"/>
      <c r="D112" s="6"/>
      <c r="E112" s="6"/>
      <c r="F112" s="6"/>
      <c r="G112" s="6"/>
    </row>
    <row r="113" spans="3:7" ht="12.75">
      <c r="C113" s="6"/>
      <c r="D113" s="6"/>
      <c r="E113" s="6"/>
      <c r="F113" s="6"/>
      <c r="G113" s="6"/>
    </row>
    <row r="114" spans="3:7" ht="12.75">
      <c r="C114" s="6"/>
      <c r="D114" s="6"/>
      <c r="E114" s="6"/>
      <c r="F114" s="6"/>
      <c r="G114" s="6"/>
    </row>
    <row r="115" spans="3:7" ht="12.75">
      <c r="C115" s="6"/>
      <c r="D115" s="6"/>
      <c r="E115" s="6"/>
      <c r="F115" s="6"/>
      <c r="G115" s="6"/>
    </row>
    <row r="116" spans="3:7" ht="12.75">
      <c r="C116" s="6"/>
      <c r="D116" s="6"/>
      <c r="E116" s="6"/>
      <c r="F116" s="6"/>
      <c r="G116" s="6"/>
    </row>
    <row r="117" spans="3:7" ht="12.75">
      <c r="C117" s="6"/>
      <c r="D117" s="6"/>
      <c r="E117" s="6"/>
      <c r="F117" s="6"/>
      <c r="G117" s="6"/>
    </row>
    <row r="118" spans="3:7" ht="12.75">
      <c r="C118" s="6"/>
      <c r="D118" s="6"/>
      <c r="E118" s="6"/>
      <c r="F118" s="6"/>
      <c r="G118" s="6"/>
    </row>
    <row r="119" spans="3:7" ht="12.75">
      <c r="C119" s="6"/>
      <c r="D119" s="6"/>
      <c r="E119" s="6"/>
      <c r="F119" s="6"/>
      <c r="G119" s="6"/>
    </row>
    <row r="120" spans="3:7" ht="12.75">
      <c r="C120" s="6"/>
      <c r="D120" s="6"/>
      <c r="E120" s="6"/>
      <c r="F120" s="6"/>
      <c r="G120" s="6"/>
    </row>
    <row r="121" spans="3:7" ht="12.75">
      <c r="C121" s="6"/>
      <c r="D121" s="6"/>
      <c r="E121" s="6"/>
      <c r="F121" s="6"/>
      <c r="G121" s="6"/>
    </row>
    <row r="122" spans="3:7" ht="12.75">
      <c r="C122" s="6"/>
      <c r="D122" s="6"/>
      <c r="E122" s="6"/>
      <c r="F122" s="6"/>
      <c r="G122" s="6"/>
    </row>
    <row r="123" spans="3:7" ht="12.75">
      <c r="C123" s="6"/>
      <c r="D123" s="6"/>
      <c r="E123" s="6"/>
      <c r="F123" s="6"/>
      <c r="G123" s="6"/>
    </row>
    <row r="124" spans="3:7" ht="12.75">
      <c r="C124" s="6"/>
      <c r="D124" s="6"/>
      <c r="E124" s="6"/>
      <c r="F124" s="6"/>
      <c r="G124" s="6"/>
    </row>
    <row r="125" spans="3:7" ht="12.75">
      <c r="C125" s="6"/>
      <c r="D125" s="6"/>
      <c r="E125" s="6"/>
      <c r="F125" s="6"/>
      <c r="G125" s="6"/>
    </row>
    <row r="126" spans="3:7" ht="12.75">
      <c r="C126" s="6"/>
      <c r="D126" s="6"/>
      <c r="E126" s="6"/>
      <c r="F126" s="6"/>
      <c r="G126" s="6"/>
    </row>
    <row r="127" spans="3:7" ht="12.75">
      <c r="C127" s="6"/>
      <c r="D127" s="6"/>
      <c r="E127" s="6"/>
      <c r="F127" s="6"/>
      <c r="G127" s="6"/>
    </row>
    <row r="128" spans="3:7" ht="12.75">
      <c r="C128" s="6"/>
      <c r="D128" s="6"/>
      <c r="E128" s="6"/>
      <c r="F128" s="6"/>
      <c r="G128" s="6"/>
    </row>
    <row r="129" spans="3:7" ht="12.75">
      <c r="C129" s="6"/>
      <c r="D129" s="6"/>
      <c r="E129" s="6"/>
      <c r="F129" s="6"/>
      <c r="G129" s="6"/>
    </row>
    <row r="130" spans="3:7" ht="12.75">
      <c r="C130" s="6"/>
      <c r="D130" s="6"/>
      <c r="E130" s="6"/>
      <c r="F130" s="6"/>
      <c r="G130" s="6"/>
    </row>
    <row r="131" spans="3:7" ht="12.75">
      <c r="C131" s="6"/>
      <c r="D131" s="6"/>
      <c r="E131" s="6"/>
      <c r="F131" s="6"/>
      <c r="G131" s="6"/>
    </row>
    <row r="132" spans="3:7" ht="12.75">
      <c r="C132" s="6"/>
      <c r="D132" s="6"/>
      <c r="E132" s="6"/>
      <c r="F132" s="6"/>
      <c r="G132" s="6"/>
    </row>
    <row r="133" spans="3:7" ht="12.75">
      <c r="C133" s="6"/>
      <c r="D133" s="6"/>
      <c r="E133" s="6"/>
      <c r="F133" s="6"/>
      <c r="G133" s="6"/>
    </row>
    <row r="134" spans="3:7" ht="12.75">
      <c r="C134" s="6"/>
      <c r="D134" s="6"/>
      <c r="E134" s="6"/>
      <c r="F134" s="6"/>
      <c r="G134" s="6"/>
    </row>
    <row r="135" spans="3:7" ht="12.75">
      <c r="C135" s="6"/>
      <c r="D135" s="6"/>
      <c r="E135" s="6"/>
      <c r="F135" s="6"/>
      <c r="G135" s="6"/>
    </row>
    <row r="136" spans="3:7" ht="12.75">
      <c r="C136" s="6"/>
      <c r="D136" s="6"/>
      <c r="E136" s="6"/>
      <c r="F136" s="6"/>
      <c r="G136" s="6"/>
    </row>
    <row r="137" spans="3:7" ht="12.75">
      <c r="C137" s="6"/>
      <c r="D137" s="6"/>
      <c r="E137" s="6"/>
      <c r="F137" s="6"/>
      <c r="G137" s="6"/>
    </row>
    <row r="138" spans="3:7" ht="12.75">
      <c r="C138" s="6"/>
      <c r="D138" s="6"/>
      <c r="E138" s="6"/>
      <c r="F138" s="6"/>
      <c r="G138" s="6"/>
    </row>
    <row r="139" spans="3:7" ht="12.75">
      <c r="C139" s="6"/>
      <c r="D139" s="6"/>
      <c r="E139" s="6"/>
      <c r="F139" s="6"/>
      <c r="G139" s="6"/>
    </row>
    <row r="140" spans="3:7" ht="12.75">
      <c r="C140" s="6"/>
      <c r="D140" s="6"/>
      <c r="E140" s="6"/>
      <c r="F140" s="6"/>
      <c r="G140" s="6"/>
    </row>
    <row r="141" spans="3:7" ht="12.75">
      <c r="C141" s="6"/>
      <c r="D141" s="6"/>
      <c r="E141" s="6"/>
      <c r="F141" s="6"/>
      <c r="G141" s="6"/>
    </row>
    <row r="142" spans="3:7" ht="12.75">
      <c r="C142" s="6"/>
      <c r="D142" s="6"/>
      <c r="E142" s="6"/>
      <c r="F142" s="6"/>
      <c r="G142" s="6"/>
    </row>
    <row r="143" spans="3:7" ht="12.75">
      <c r="C143" s="6"/>
      <c r="D143" s="6"/>
      <c r="E143" s="6"/>
      <c r="F143" s="6"/>
      <c r="G143" s="6"/>
    </row>
    <row r="144" spans="3:7" ht="12.75">
      <c r="C144" s="6"/>
      <c r="D144" s="6"/>
      <c r="E144" s="6"/>
      <c r="F144" s="6"/>
      <c r="G144" s="6"/>
    </row>
    <row r="145" spans="3:7" ht="12.75">
      <c r="C145" s="6"/>
      <c r="D145" s="6"/>
      <c r="E145" s="6"/>
      <c r="F145" s="6"/>
      <c r="G145" s="6"/>
    </row>
    <row r="146" spans="3:7" ht="12.75">
      <c r="C146" s="6"/>
      <c r="D146" s="6"/>
      <c r="E146" s="6"/>
      <c r="F146" s="6"/>
      <c r="G146" s="6"/>
    </row>
    <row r="147" spans="3:7" ht="12.75">
      <c r="C147" s="6"/>
      <c r="D147" s="6"/>
      <c r="E147" s="6"/>
      <c r="F147" s="6"/>
      <c r="G147" s="6"/>
    </row>
    <row r="148" spans="3:7" ht="12.75">
      <c r="C148" s="6"/>
      <c r="D148" s="6"/>
      <c r="E148" s="6"/>
      <c r="F148" s="6"/>
      <c r="G148" s="6"/>
    </row>
    <row r="149" spans="3:7" ht="12.75">
      <c r="C149" s="6"/>
      <c r="D149" s="6"/>
      <c r="E149" s="6"/>
      <c r="F149" s="6"/>
      <c r="G149" s="6"/>
    </row>
    <row r="150" spans="3:7" ht="12.75">
      <c r="C150" s="6"/>
      <c r="D150" s="6"/>
      <c r="E150" s="6"/>
      <c r="F150" s="6"/>
      <c r="G150" s="6"/>
    </row>
    <row r="151" spans="3:7" ht="12.75">
      <c r="C151" s="6"/>
      <c r="D151" s="6"/>
      <c r="E151" s="6"/>
      <c r="F151" s="6"/>
      <c r="G151" s="6"/>
    </row>
    <row r="152" spans="3:7" ht="12.75">
      <c r="C152" s="6"/>
      <c r="D152" s="6"/>
      <c r="E152" s="6"/>
      <c r="F152" s="6"/>
      <c r="G152" s="6"/>
    </row>
    <row r="153" spans="3:7" ht="12.75">
      <c r="C153" s="6"/>
      <c r="D153" s="6"/>
      <c r="E153" s="6"/>
      <c r="F153" s="6"/>
      <c r="G153" s="6"/>
    </row>
    <row r="154" spans="3:7" ht="12.75">
      <c r="C154" s="6"/>
      <c r="D154" s="6"/>
      <c r="E154" s="6"/>
      <c r="F154" s="6"/>
      <c r="G154" s="6"/>
    </row>
    <row r="155" spans="3:7" ht="12.75">
      <c r="C155" s="6"/>
      <c r="D155" s="6"/>
      <c r="E155" s="6"/>
      <c r="F155" s="6"/>
      <c r="G155" s="6"/>
    </row>
    <row r="156" spans="3:7" ht="12.75">
      <c r="C156" s="6"/>
      <c r="D156" s="6"/>
      <c r="E156" s="6"/>
      <c r="F156" s="6"/>
      <c r="G156" s="6"/>
    </row>
    <row r="157" spans="3:7" ht="12.75">
      <c r="C157" s="6"/>
      <c r="D157" s="6"/>
      <c r="E157" s="6"/>
      <c r="F157" s="6"/>
      <c r="G157" s="6"/>
    </row>
    <row r="158" spans="3:7" ht="12.75">
      <c r="C158" s="6"/>
      <c r="D158" s="6"/>
      <c r="E158" s="6"/>
      <c r="F158" s="6"/>
      <c r="G158" s="6"/>
    </row>
    <row r="159" spans="3:7" ht="12.75">
      <c r="C159" s="6"/>
      <c r="D159" s="6"/>
      <c r="E159" s="6"/>
      <c r="F159" s="6"/>
      <c r="G159" s="6"/>
    </row>
    <row r="160" spans="3:7" ht="12.75">
      <c r="C160" s="6"/>
      <c r="D160" s="6"/>
      <c r="E160" s="6"/>
      <c r="F160" s="6"/>
      <c r="G160" s="6"/>
    </row>
    <row r="161" spans="3:7" ht="12.75">
      <c r="C161" s="6"/>
      <c r="D161" s="6"/>
      <c r="E161" s="6"/>
      <c r="F161" s="6"/>
      <c r="G161" s="6"/>
    </row>
    <row r="162" spans="3:7" ht="12.75">
      <c r="C162" s="6"/>
      <c r="D162" s="6"/>
      <c r="E162" s="6"/>
      <c r="F162" s="6"/>
      <c r="G162" s="6"/>
    </row>
    <row r="163" spans="3:7" ht="12.75">
      <c r="C163" s="6"/>
      <c r="D163" s="6"/>
      <c r="E163" s="6"/>
      <c r="F163" s="6"/>
      <c r="G163" s="6"/>
    </row>
    <row r="164" spans="3:7" ht="12.75">
      <c r="C164" s="6"/>
      <c r="D164" s="6"/>
      <c r="E164" s="6"/>
      <c r="F164" s="6"/>
      <c r="G164" s="6"/>
    </row>
    <row r="165" spans="3:7" ht="12.75">
      <c r="C165" s="6"/>
      <c r="D165" s="6"/>
      <c r="E165" s="6"/>
      <c r="F165" s="6"/>
      <c r="G165" s="6"/>
    </row>
    <row r="166" spans="3:7" ht="12.75">
      <c r="C166" s="6"/>
      <c r="D166" s="6"/>
      <c r="E166" s="6"/>
      <c r="F166" s="6"/>
      <c r="G166" s="6"/>
    </row>
    <row r="167" spans="3:7" ht="12.75">
      <c r="C167" s="6"/>
      <c r="D167" s="6"/>
      <c r="E167" s="6"/>
      <c r="F167" s="6"/>
      <c r="G167" s="6"/>
    </row>
    <row r="168" spans="3:7" ht="12.75">
      <c r="C168" s="6"/>
      <c r="D168" s="6"/>
      <c r="E168" s="6"/>
      <c r="F168" s="6"/>
      <c r="G168" s="6"/>
    </row>
    <row r="169" spans="3:7" ht="12.75">
      <c r="C169" s="6"/>
      <c r="D169" s="6"/>
      <c r="E169" s="6"/>
      <c r="F169" s="6"/>
      <c r="G169" s="6"/>
    </row>
    <row r="170" spans="3:7" ht="12.75">
      <c r="C170" s="6"/>
      <c r="D170" s="6"/>
      <c r="E170" s="6"/>
      <c r="F170" s="6"/>
      <c r="G170" s="6"/>
    </row>
    <row r="171" spans="3:7" ht="12.75">
      <c r="C171" s="6"/>
      <c r="D171" s="6"/>
      <c r="E171" s="6"/>
      <c r="F171" s="6"/>
      <c r="G171" s="6"/>
    </row>
    <row r="172" spans="3:7" ht="12.75">
      <c r="C172" s="6"/>
      <c r="D172" s="6"/>
      <c r="E172" s="6"/>
      <c r="F172" s="6"/>
      <c r="G172" s="6"/>
    </row>
    <row r="173" spans="3:7" ht="12.75">
      <c r="C173" s="6"/>
      <c r="D173" s="6"/>
      <c r="E173" s="6"/>
      <c r="F173" s="6"/>
      <c r="G173" s="6"/>
    </row>
    <row r="174" spans="3:7" ht="12.75">
      <c r="C174" s="6"/>
      <c r="D174" s="6"/>
      <c r="E174" s="6"/>
      <c r="F174" s="6"/>
      <c r="G174" s="6"/>
    </row>
    <row r="175" spans="3:7" ht="12.75">
      <c r="C175" s="6"/>
      <c r="D175" s="6"/>
      <c r="E175" s="6"/>
      <c r="F175" s="6"/>
      <c r="G175" s="6"/>
    </row>
    <row r="176" spans="3:7" ht="12.75">
      <c r="C176" s="6"/>
      <c r="D176" s="6"/>
      <c r="E176" s="6"/>
      <c r="F176" s="6"/>
      <c r="G176" s="6"/>
    </row>
    <row r="177" spans="3:7" ht="12.75">
      <c r="C177" s="6"/>
      <c r="D177" s="6"/>
      <c r="E177" s="6"/>
      <c r="F177" s="6"/>
      <c r="G177" s="6"/>
    </row>
    <row r="178" spans="3:7" ht="12.75">
      <c r="C178" s="6"/>
      <c r="D178" s="6"/>
      <c r="E178" s="6"/>
      <c r="F178" s="6"/>
      <c r="G178" s="6"/>
    </row>
    <row r="179" spans="3:7" ht="12.75">
      <c r="C179" s="6"/>
      <c r="D179" s="6"/>
      <c r="E179" s="6"/>
      <c r="F179" s="6"/>
      <c r="G179" s="6"/>
    </row>
    <row r="180" spans="3:7" ht="12.75">
      <c r="C180" s="6"/>
      <c r="D180" s="6"/>
      <c r="E180" s="6"/>
      <c r="F180" s="6"/>
      <c r="G180" s="6"/>
    </row>
    <row r="181" spans="3:7" ht="12.75">
      <c r="C181" s="6"/>
      <c r="D181" s="6"/>
      <c r="E181" s="6"/>
      <c r="F181" s="6"/>
      <c r="G181" s="6"/>
    </row>
    <row r="182" spans="3:7" ht="12.75">
      <c r="C182" s="6"/>
      <c r="D182" s="6"/>
      <c r="E182" s="6"/>
      <c r="F182" s="6"/>
      <c r="G182" s="6"/>
    </row>
    <row r="183" spans="3:7" ht="12.75">
      <c r="C183" s="6"/>
      <c r="D183" s="6"/>
      <c r="E183" s="6"/>
      <c r="F183" s="6"/>
      <c r="G183" s="6"/>
    </row>
  </sheetData>
  <mergeCells count="57">
    <mergeCell ref="B20:C20"/>
    <mergeCell ref="B35:C35"/>
    <mergeCell ref="B37:C37"/>
    <mergeCell ref="B28:C28"/>
    <mergeCell ref="B27:C27"/>
    <mergeCell ref="B32:C32"/>
    <mergeCell ref="A33:C33"/>
    <mergeCell ref="B23:C23"/>
    <mergeCell ref="B31:C31"/>
    <mergeCell ref="A25:C25"/>
    <mergeCell ref="B19:C19"/>
    <mergeCell ref="A18:H18"/>
    <mergeCell ref="A15:C15"/>
    <mergeCell ref="A16:H16"/>
    <mergeCell ref="A17:C17"/>
    <mergeCell ref="G7:H7"/>
    <mergeCell ref="B22:C22"/>
    <mergeCell ref="B8:C9"/>
    <mergeCell ref="B14:C14"/>
    <mergeCell ref="A11:H11"/>
    <mergeCell ref="B13:C13"/>
    <mergeCell ref="B7:C7"/>
    <mergeCell ref="G8:H8"/>
    <mergeCell ref="A8:A9"/>
    <mergeCell ref="B21:C21"/>
    <mergeCell ref="A1:C1"/>
    <mergeCell ref="A4:H5"/>
    <mergeCell ref="A3:H3"/>
    <mergeCell ref="B12:C12"/>
    <mergeCell ref="A6:H6"/>
    <mergeCell ref="B10:C10"/>
    <mergeCell ref="A2:B2"/>
    <mergeCell ref="D8:E8"/>
    <mergeCell ref="F1:G1"/>
    <mergeCell ref="D1:E1"/>
    <mergeCell ref="A45:C45"/>
    <mergeCell ref="A41:H41"/>
    <mergeCell ref="E47:F47"/>
    <mergeCell ref="A40:C40"/>
    <mergeCell ref="A44:C44"/>
    <mergeCell ref="D2:E2"/>
    <mergeCell ref="B52:C52"/>
    <mergeCell ref="B39:C39"/>
    <mergeCell ref="B42:C42"/>
    <mergeCell ref="E49:G49"/>
    <mergeCell ref="B43:C43"/>
    <mergeCell ref="B50:C50"/>
    <mergeCell ref="B51:C51"/>
    <mergeCell ref="A46:C46"/>
    <mergeCell ref="B24:C24"/>
    <mergeCell ref="B38:C38"/>
    <mergeCell ref="A35:A37"/>
    <mergeCell ref="A26:H26"/>
    <mergeCell ref="B30:C30"/>
    <mergeCell ref="B29:C29"/>
    <mergeCell ref="B36:C36"/>
    <mergeCell ref="A34:H34"/>
  </mergeCells>
  <printOptions/>
  <pageMargins left="0.69" right="0.24" top="0.31" bottom="0" header="0.17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22">
      <selection activeCell="J22" sqref="J22"/>
    </sheetView>
  </sheetViews>
  <sheetFormatPr defaultColWidth="9.140625" defaultRowHeight="12.75"/>
  <cols>
    <col min="1" max="1" width="9.28125" style="9" bestFit="1" customWidth="1"/>
    <col min="2" max="2" width="7.7109375" style="9" customWidth="1"/>
    <col min="3" max="3" width="12.140625" style="9" customWidth="1"/>
    <col min="4" max="4" width="15.140625" style="9" customWidth="1"/>
    <col min="5" max="5" width="10.8515625" style="9" customWidth="1"/>
    <col min="6" max="6" width="13.28125" style="9" bestFit="1" customWidth="1"/>
    <col min="7" max="7" width="13.8515625" style="45" customWidth="1"/>
    <col min="8" max="10" width="9.140625" style="9" customWidth="1"/>
    <col min="11" max="11" width="10.421875" style="9" bestFit="1" customWidth="1"/>
    <col min="12" max="16384" width="9.140625" style="9" customWidth="1"/>
  </cols>
  <sheetData>
    <row r="1" spans="1:14" ht="20.25">
      <c r="A1" s="188" t="s">
        <v>8</v>
      </c>
      <c r="B1" s="188"/>
      <c r="C1" s="188"/>
      <c r="D1" s="188"/>
      <c r="E1" s="188"/>
      <c r="F1" s="188"/>
      <c r="G1" s="188"/>
      <c r="H1" s="188"/>
      <c r="I1" s="8"/>
      <c r="J1" s="8"/>
      <c r="K1" s="8"/>
      <c r="L1" s="8"/>
      <c r="M1" s="8"/>
      <c r="N1" s="8"/>
    </row>
    <row r="2" spans="1:14" ht="20.25">
      <c r="A2" s="8"/>
      <c r="B2" s="8"/>
      <c r="C2" s="188" t="s">
        <v>93</v>
      </c>
      <c r="D2" s="188"/>
      <c r="E2" s="188"/>
      <c r="F2" s="188"/>
      <c r="G2" s="42"/>
      <c r="H2" s="8"/>
      <c r="I2" s="8"/>
      <c r="J2" s="8"/>
      <c r="K2" s="8"/>
      <c r="L2" s="8"/>
      <c r="M2" s="8"/>
      <c r="N2" s="8"/>
    </row>
    <row r="3" spans="1:14" ht="14.25" customHeight="1">
      <c r="A3" s="8"/>
      <c r="B3" s="8"/>
      <c r="C3" s="8"/>
      <c r="D3" s="8"/>
      <c r="E3" s="8"/>
      <c r="F3" s="8"/>
      <c r="G3" s="42"/>
      <c r="H3" s="8"/>
      <c r="I3" s="8"/>
      <c r="J3" s="8"/>
      <c r="K3" s="8"/>
      <c r="L3" s="8"/>
      <c r="M3" s="8"/>
      <c r="N3" s="8"/>
    </row>
    <row r="4" spans="1:8" ht="15.75">
      <c r="A4" s="189" t="s">
        <v>9</v>
      </c>
      <c r="B4" s="189"/>
      <c r="C4" s="189"/>
      <c r="D4" s="189"/>
      <c r="E4" s="189"/>
      <c r="F4" s="189"/>
      <c r="G4" s="189"/>
      <c r="H4" s="189"/>
    </row>
    <row r="6" spans="1:8" ht="12.75">
      <c r="A6" s="194" t="s">
        <v>10</v>
      </c>
      <c r="B6" s="194"/>
      <c r="C6" s="194"/>
      <c r="D6" s="194"/>
      <c r="G6" s="43">
        <v>0</v>
      </c>
      <c r="H6" s="25" t="s">
        <v>83</v>
      </c>
    </row>
    <row r="7" spans="4:8" ht="15.75">
      <c r="D7" s="11" t="s">
        <v>11</v>
      </c>
      <c r="E7" s="32" t="s">
        <v>171</v>
      </c>
      <c r="G7" s="44">
        <f>SUM(G6)</f>
        <v>0</v>
      </c>
      <c r="H7" s="39" t="s">
        <v>85</v>
      </c>
    </row>
    <row r="9" spans="1:4" ht="12.75">
      <c r="A9" s="30" t="s">
        <v>53</v>
      </c>
      <c r="B9" s="12"/>
      <c r="C9" s="12"/>
      <c r="D9" s="12"/>
    </row>
    <row r="10" spans="1:4" ht="12.75">
      <c r="A10" s="196"/>
      <c r="B10" s="196"/>
      <c r="C10" s="12"/>
      <c r="D10" s="12"/>
    </row>
    <row r="11" spans="1:8" ht="15.75">
      <c r="A11" s="29" t="s">
        <v>69</v>
      </c>
      <c r="B11" s="29"/>
      <c r="C11" s="41">
        <f>DGEN!D27+DGEN!D28+DGEN!D36+DevizeFinanciare!G84</f>
        <v>911.88</v>
      </c>
      <c r="D11" s="31" t="s">
        <v>86</v>
      </c>
      <c r="E11" s="14">
        <v>0</v>
      </c>
      <c r="G11" s="46">
        <f>C11*E11</f>
        <v>0</v>
      </c>
      <c r="H11" s="25" t="s">
        <v>83</v>
      </c>
    </row>
    <row r="12" spans="4:8" ht="15.75">
      <c r="D12" s="11" t="s">
        <v>11</v>
      </c>
      <c r="E12" s="32" t="s">
        <v>171</v>
      </c>
      <c r="G12" s="44">
        <f>SUM(G11:G11)</f>
        <v>0</v>
      </c>
      <c r="H12" s="39" t="s">
        <v>83</v>
      </c>
    </row>
    <row r="14" spans="1:9" ht="15.75">
      <c r="A14" s="195" t="s">
        <v>12</v>
      </c>
      <c r="B14" s="195"/>
      <c r="C14" s="195"/>
      <c r="D14" s="195"/>
      <c r="E14" s="195"/>
      <c r="F14" s="195"/>
      <c r="G14" s="195"/>
      <c r="H14" s="195"/>
      <c r="I14" s="15"/>
    </row>
    <row r="15" ht="12.75">
      <c r="A15" s="9" t="s">
        <v>13</v>
      </c>
    </row>
    <row r="16" spans="2:7" ht="12.75">
      <c r="B16" s="30" t="s">
        <v>78</v>
      </c>
      <c r="C16" s="10"/>
      <c r="D16" s="10"/>
      <c r="E16" s="32" t="s">
        <v>171</v>
      </c>
      <c r="G16" s="43">
        <v>17.8</v>
      </c>
    </row>
    <row r="17" spans="2:7" ht="12.75">
      <c r="B17" s="9" t="s">
        <v>14</v>
      </c>
      <c r="E17" s="32" t="s">
        <v>171</v>
      </c>
      <c r="G17" s="43">
        <v>0</v>
      </c>
    </row>
    <row r="18" spans="2:7" ht="12.75">
      <c r="B18" s="25" t="s">
        <v>15</v>
      </c>
      <c r="E18" s="32" t="s">
        <v>171</v>
      </c>
      <c r="G18" s="43">
        <v>0</v>
      </c>
    </row>
    <row r="19" spans="2:7" ht="12.75">
      <c r="B19" s="25" t="s">
        <v>97</v>
      </c>
      <c r="E19" s="32" t="s">
        <v>171</v>
      </c>
      <c r="G19" s="43">
        <v>0</v>
      </c>
    </row>
    <row r="20" spans="2:7" ht="12.75">
      <c r="B20" s="25" t="s">
        <v>98</v>
      </c>
      <c r="E20" s="32" t="s">
        <v>171</v>
      </c>
      <c r="G20" s="43">
        <v>0</v>
      </c>
    </row>
    <row r="21" spans="2:7" ht="12.75">
      <c r="B21" s="25" t="s">
        <v>60</v>
      </c>
      <c r="E21" s="32" t="s">
        <v>171</v>
      </c>
      <c r="G21" s="43">
        <v>0</v>
      </c>
    </row>
    <row r="22" spans="2:7" ht="12.75">
      <c r="B22" s="25" t="s">
        <v>61</v>
      </c>
      <c r="E22" s="32" t="s">
        <v>171</v>
      </c>
      <c r="G22" s="43">
        <v>0</v>
      </c>
    </row>
    <row r="23" spans="2:7" ht="12.75">
      <c r="B23" s="25" t="s">
        <v>62</v>
      </c>
      <c r="E23" s="32" t="s">
        <v>171</v>
      </c>
      <c r="G23" s="43">
        <v>6.2</v>
      </c>
    </row>
    <row r="24" spans="4:8" ht="15.75">
      <c r="D24" s="11" t="s">
        <v>11</v>
      </c>
      <c r="E24" s="32" t="s">
        <v>171</v>
      </c>
      <c r="G24" s="44">
        <f>SUM(G16:G23)</f>
        <v>24</v>
      </c>
      <c r="H24" s="25" t="s">
        <v>83</v>
      </c>
    </row>
    <row r="26" ht="12.75">
      <c r="A26" s="25" t="s">
        <v>63</v>
      </c>
    </row>
    <row r="28" spans="2:7" ht="12.75">
      <c r="B28" s="9" t="s">
        <v>16</v>
      </c>
      <c r="G28" s="43">
        <v>154215</v>
      </c>
    </row>
    <row r="29" spans="2:7" ht="12.75">
      <c r="B29" s="25" t="s">
        <v>47</v>
      </c>
      <c r="G29" s="43">
        <v>0</v>
      </c>
    </row>
    <row r="30" spans="2:7" ht="12.75">
      <c r="B30" s="197" t="s">
        <v>75</v>
      </c>
      <c r="C30" s="194"/>
      <c r="D30" s="25"/>
      <c r="G30" s="43">
        <v>0</v>
      </c>
    </row>
    <row r="31" spans="4:8" ht="15.75">
      <c r="D31" s="11" t="s">
        <v>11</v>
      </c>
      <c r="E31" s="32"/>
      <c r="G31" s="44">
        <f>SUM(G28:G30)</f>
        <v>154215</v>
      </c>
      <c r="H31" s="25" t="s">
        <v>83</v>
      </c>
    </row>
    <row r="32" spans="4:8" ht="15.75">
      <c r="D32" s="11" t="s">
        <v>11</v>
      </c>
      <c r="E32" s="32" t="s">
        <v>64</v>
      </c>
      <c r="G32" s="47">
        <f>G31*1.19</f>
        <v>183515.85</v>
      </c>
      <c r="H32" s="25" t="s">
        <v>83</v>
      </c>
    </row>
    <row r="34" spans="1:2" ht="12.75">
      <c r="A34" s="9" t="s">
        <v>17</v>
      </c>
      <c r="B34" s="25" t="s">
        <v>169</v>
      </c>
    </row>
    <row r="36" ht="12.75">
      <c r="B36" s="9" t="s">
        <v>18</v>
      </c>
    </row>
    <row r="37" spans="2:7" ht="12.75">
      <c r="B37" s="34">
        <v>10</v>
      </c>
      <c r="C37" s="9" t="s">
        <v>19</v>
      </c>
      <c r="D37" s="16">
        <v>15</v>
      </c>
      <c r="E37" s="25" t="s">
        <v>87</v>
      </c>
      <c r="G37" s="46">
        <f>B37*D37</f>
        <v>150</v>
      </c>
    </row>
    <row r="39" ht="12.75">
      <c r="B39" s="9" t="s">
        <v>20</v>
      </c>
    </row>
    <row r="40" spans="2:7" ht="12.75">
      <c r="B40" s="34">
        <v>10</v>
      </c>
      <c r="C40" s="9" t="s">
        <v>19</v>
      </c>
      <c r="D40" s="16">
        <v>15</v>
      </c>
      <c r="E40" s="25" t="s">
        <v>88</v>
      </c>
      <c r="G40" s="46">
        <f>B40*D40</f>
        <v>150</v>
      </c>
    </row>
    <row r="42" ht="12.75">
      <c r="B42" s="9" t="s">
        <v>21</v>
      </c>
    </row>
    <row r="43" spans="2:7" ht="12.75">
      <c r="B43" s="34">
        <v>180</v>
      </c>
      <c r="C43" s="9" t="s">
        <v>22</v>
      </c>
      <c r="D43" s="40">
        <v>0.2</v>
      </c>
      <c r="E43" s="25" t="s">
        <v>89</v>
      </c>
      <c r="G43" s="46">
        <f>B43*D43</f>
        <v>36</v>
      </c>
    </row>
    <row r="44" spans="4:8" ht="15.75">
      <c r="D44" s="11" t="s">
        <v>11</v>
      </c>
      <c r="E44" s="32"/>
      <c r="G44" s="48">
        <f>SUM(G37:G43)</f>
        <v>336</v>
      </c>
      <c r="H44" s="25" t="s">
        <v>83</v>
      </c>
    </row>
    <row r="45" spans="4:8" ht="15.75">
      <c r="D45" s="11" t="s">
        <v>11</v>
      </c>
      <c r="E45" s="32" t="s">
        <v>64</v>
      </c>
      <c r="G45" s="49">
        <f>G44*1.19</f>
        <v>399.84</v>
      </c>
      <c r="H45" s="25" t="s">
        <v>83</v>
      </c>
    </row>
    <row r="47" spans="1:7" ht="12.75">
      <c r="A47" s="9" t="s">
        <v>23</v>
      </c>
      <c r="B47" s="25" t="s">
        <v>68</v>
      </c>
      <c r="G47" s="43">
        <v>0</v>
      </c>
    </row>
    <row r="48" spans="4:8" ht="15.75">
      <c r="D48" s="11" t="s">
        <v>11</v>
      </c>
      <c r="E48" s="32" t="s">
        <v>168</v>
      </c>
      <c r="G48" s="50">
        <f>G47*1.19</f>
        <v>0</v>
      </c>
      <c r="H48" s="25" t="s">
        <v>83</v>
      </c>
    </row>
    <row r="49" ht="12.75">
      <c r="B49" s="25"/>
    </row>
    <row r="50" spans="1:7" ht="15.75" customHeight="1">
      <c r="A50" s="25" t="s">
        <v>67</v>
      </c>
      <c r="B50" s="198" t="s">
        <v>66</v>
      </c>
      <c r="C50" s="198"/>
      <c r="D50" s="33"/>
      <c r="E50" s="33"/>
      <c r="G50" s="51">
        <v>0</v>
      </c>
    </row>
    <row r="51" spans="4:8" ht="15.75" customHeight="1">
      <c r="D51" s="11" t="s">
        <v>11</v>
      </c>
      <c r="E51" s="32" t="s">
        <v>168</v>
      </c>
      <c r="G51" s="50">
        <f>G50</f>
        <v>0</v>
      </c>
      <c r="H51" s="25" t="s">
        <v>83</v>
      </c>
    </row>
    <row r="52" spans="2:6" ht="15.75">
      <c r="B52" s="25"/>
      <c r="F52" s="24"/>
    </row>
    <row r="53" spans="2:6" ht="15.75">
      <c r="B53" s="25"/>
      <c r="F53" s="24"/>
    </row>
    <row r="54" spans="2:6" ht="15.75">
      <c r="B54" s="25"/>
      <c r="F54" s="24"/>
    </row>
    <row r="55" ht="15.75" customHeight="1"/>
    <row r="56" spans="1:8" ht="15.75">
      <c r="A56" s="189" t="s">
        <v>24</v>
      </c>
      <c r="B56" s="189"/>
      <c r="C56" s="189"/>
      <c r="D56" s="189"/>
      <c r="E56" s="189"/>
      <c r="F56" s="189"/>
      <c r="G56" s="189"/>
      <c r="H56" s="189"/>
    </row>
    <row r="57" spans="1:2" ht="12.75">
      <c r="A57" s="194" t="s">
        <v>25</v>
      </c>
      <c r="B57" s="194"/>
    </row>
    <row r="58" ht="12.75">
      <c r="A58" s="25" t="s">
        <v>54</v>
      </c>
    </row>
    <row r="59" spans="1:8" ht="12.75">
      <c r="A59" s="190" t="s">
        <v>77</v>
      </c>
      <c r="B59" s="191"/>
      <c r="C59" s="191"/>
      <c r="D59" s="191"/>
      <c r="E59" s="191"/>
      <c r="F59" s="191"/>
      <c r="G59" s="191"/>
      <c r="H59" s="191"/>
    </row>
    <row r="60" spans="1:8" ht="12.75">
      <c r="A60" s="192" t="s">
        <v>82</v>
      </c>
      <c r="B60" s="193"/>
      <c r="C60" s="193"/>
      <c r="D60" s="193"/>
      <c r="E60" s="193"/>
      <c r="F60" s="193"/>
      <c r="G60" s="193"/>
      <c r="H60" s="193"/>
    </row>
    <row r="62" spans="1:8" ht="15.75">
      <c r="A62" s="189" t="s">
        <v>172</v>
      </c>
      <c r="B62" s="189"/>
      <c r="C62" s="189"/>
      <c r="D62" s="54">
        <f>DGEN!D27+DGEN!D28</f>
        <v>894</v>
      </c>
      <c r="E62" s="25" t="s">
        <v>90</v>
      </c>
      <c r="F62" s="108">
        <v>0.02</v>
      </c>
      <c r="G62" s="46">
        <f>D62*F62</f>
        <v>17.88</v>
      </c>
      <c r="H62" s="25" t="s">
        <v>83</v>
      </c>
    </row>
    <row r="63" spans="1:8" ht="15.75">
      <c r="A63" s="17"/>
      <c r="D63" s="11" t="s">
        <v>11</v>
      </c>
      <c r="G63" s="44">
        <f>G62</f>
        <v>17.88</v>
      </c>
      <c r="H63" s="25" t="s">
        <v>83</v>
      </c>
    </row>
    <row r="64" spans="1:8" ht="15.75">
      <c r="A64" s="17"/>
      <c r="D64" s="11"/>
      <c r="G64" s="47"/>
      <c r="H64" s="18"/>
    </row>
    <row r="66" ht="12.75">
      <c r="A66" s="25" t="s">
        <v>70</v>
      </c>
    </row>
    <row r="67" ht="12.75">
      <c r="B67" s="9" t="s">
        <v>26</v>
      </c>
    </row>
    <row r="68" spans="1:8" ht="15.75">
      <c r="A68" s="189" t="s">
        <v>173</v>
      </c>
      <c r="B68" s="189"/>
      <c r="C68" s="189"/>
      <c r="D68" s="54">
        <f>DGEN!D15+DGEN!D17+DGEN!D25+DGEN!D33+DGEN!D44+DGEN!D37+DGEN!D39+DGEN!D36</f>
        <v>5602.8835500000005</v>
      </c>
      <c r="E68" s="31" t="s">
        <v>91</v>
      </c>
      <c r="F68" s="14">
        <v>0</v>
      </c>
      <c r="G68" s="46">
        <f>D68*F68</f>
        <v>0</v>
      </c>
      <c r="H68" s="25" t="s">
        <v>83</v>
      </c>
    </row>
    <row r="69" spans="1:8" ht="15.75">
      <c r="A69" s="17"/>
      <c r="D69" s="11" t="s">
        <v>11</v>
      </c>
      <c r="G69" s="44">
        <f>G68</f>
        <v>0</v>
      </c>
      <c r="H69" s="25" t="s">
        <v>83</v>
      </c>
    </row>
    <row r="70" spans="1:7" ht="15.75">
      <c r="A70" s="17"/>
      <c r="D70" s="11"/>
      <c r="G70" s="47"/>
    </row>
    <row r="71" ht="12.75">
      <c r="A71" s="25" t="s">
        <v>71</v>
      </c>
    </row>
    <row r="72" ht="12.75">
      <c r="B72" s="9" t="s">
        <v>27</v>
      </c>
    </row>
    <row r="74" spans="1:8" ht="15.75">
      <c r="A74" s="189" t="s">
        <v>174</v>
      </c>
      <c r="B74" s="189"/>
      <c r="C74" s="189"/>
      <c r="D74" s="54">
        <f>DGEN!D27+DGEN!D28</f>
        <v>894</v>
      </c>
      <c r="E74" s="31" t="s">
        <v>91</v>
      </c>
      <c r="F74" s="14">
        <v>0</v>
      </c>
      <c r="G74" s="52">
        <f>D74*F74</f>
        <v>0</v>
      </c>
      <c r="H74" s="25" t="s">
        <v>83</v>
      </c>
    </row>
    <row r="75" spans="4:8" ht="15.75">
      <c r="D75" s="11" t="s">
        <v>11</v>
      </c>
      <c r="G75" s="53">
        <f>G74</f>
        <v>0</v>
      </c>
      <c r="H75" s="25" t="s">
        <v>83</v>
      </c>
    </row>
    <row r="77" ht="12.75">
      <c r="A77" s="25" t="s">
        <v>72</v>
      </c>
    </row>
    <row r="79" spans="1:8" ht="15.75">
      <c r="A79" s="189" t="s">
        <v>174</v>
      </c>
      <c r="B79" s="189"/>
      <c r="C79" s="189"/>
      <c r="D79" s="54">
        <f>DGEN!D27+DGEN!D28</f>
        <v>894</v>
      </c>
      <c r="E79" s="31" t="s">
        <v>91</v>
      </c>
      <c r="F79" s="14">
        <v>0</v>
      </c>
      <c r="G79" s="52">
        <f>D79*F79</f>
        <v>0</v>
      </c>
      <c r="H79" s="25" t="s">
        <v>83</v>
      </c>
    </row>
    <row r="80" spans="4:8" ht="15.75">
      <c r="D80" s="11" t="s">
        <v>11</v>
      </c>
      <c r="G80" s="53">
        <f>G79</f>
        <v>0</v>
      </c>
      <c r="H80" s="25" t="s">
        <v>83</v>
      </c>
    </row>
    <row r="81" spans="4:8" ht="15.75">
      <c r="D81" s="11"/>
      <c r="G81" s="53"/>
      <c r="H81" s="18"/>
    </row>
    <row r="82" spans="1:2" ht="12.75">
      <c r="A82" s="25" t="s">
        <v>73</v>
      </c>
      <c r="B82" s="25" t="s">
        <v>74</v>
      </c>
    </row>
    <row r="84" spans="1:8" ht="15.75">
      <c r="A84" s="189" t="s">
        <v>174</v>
      </c>
      <c r="B84" s="189"/>
      <c r="C84" s="189"/>
      <c r="D84" s="54">
        <f>DGEN!D27+DGEN!D28</f>
        <v>894</v>
      </c>
      <c r="E84" s="31" t="s">
        <v>92</v>
      </c>
      <c r="F84" s="14">
        <v>0</v>
      </c>
      <c r="G84" s="53">
        <f>D84*F84</f>
        <v>0</v>
      </c>
      <c r="H84" s="25" t="s">
        <v>83</v>
      </c>
    </row>
    <row r="85" spans="1:7" ht="15.75">
      <c r="A85" s="29"/>
      <c r="B85" s="29"/>
      <c r="C85" s="29"/>
      <c r="D85" s="13"/>
      <c r="F85" s="14"/>
      <c r="G85" s="53"/>
    </row>
    <row r="86" spans="1:2" ht="12.75">
      <c r="A86" s="9" t="s">
        <v>28</v>
      </c>
      <c r="B86" s="25" t="s">
        <v>84</v>
      </c>
    </row>
    <row r="88" ht="12.75">
      <c r="A88" s="25" t="s">
        <v>76</v>
      </c>
    </row>
    <row r="89" spans="1:11" ht="15.75">
      <c r="A89" s="17" t="s">
        <v>39</v>
      </c>
      <c r="D89" s="54">
        <f>DGEN!D13+DGEN!D14+DGEN!D17+DGEN!D25+DGEN!D33</f>
        <v>5319.051</v>
      </c>
      <c r="E89" s="31" t="s">
        <v>91</v>
      </c>
      <c r="F89" s="14">
        <v>0.05</v>
      </c>
      <c r="G89" s="46">
        <f>D89*F89</f>
        <v>265.95255000000003</v>
      </c>
      <c r="H89" s="25" t="s">
        <v>83</v>
      </c>
      <c r="K89" s="16"/>
    </row>
    <row r="90" spans="4:8" ht="15.75">
      <c r="D90" s="11" t="s">
        <v>11</v>
      </c>
      <c r="G90" s="44">
        <f>G89</f>
        <v>265.95255000000003</v>
      </c>
      <c r="H90" s="25" t="s">
        <v>83</v>
      </c>
    </row>
    <row r="91" spans="4:8" ht="15.75">
      <c r="D91" s="11"/>
      <c r="G91" s="47"/>
      <c r="H91" s="18"/>
    </row>
    <row r="92" ht="15.75">
      <c r="D92" s="11"/>
    </row>
    <row r="94" ht="12.75">
      <c r="D94" s="12" t="s">
        <v>29</v>
      </c>
    </row>
    <row r="95" spans="4:5" ht="13.5">
      <c r="D95" s="187" t="s">
        <v>181</v>
      </c>
      <c r="E95" s="187"/>
    </row>
    <row r="96" spans="4:7" ht="15.75">
      <c r="D96" s="19"/>
      <c r="F96" s="14"/>
      <c r="G96" s="53"/>
    </row>
  </sheetData>
  <mergeCells count="18">
    <mergeCell ref="C2:F2"/>
    <mergeCell ref="A62:C62"/>
    <mergeCell ref="A57:B57"/>
    <mergeCell ref="A84:C84"/>
    <mergeCell ref="B50:C50"/>
    <mergeCell ref="A74:C74"/>
    <mergeCell ref="A79:C79"/>
    <mergeCell ref="A68:C68"/>
    <mergeCell ref="D95:E95"/>
    <mergeCell ref="A1:H1"/>
    <mergeCell ref="A56:H56"/>
    <mergeCell ref="A59:H59"/>
    <mergeCell ref="A60:H60"/>
    <mergeCell ref="A6:D6"/>
    <mergeCell ref="A14:H14"/>
    <mergeCell ref="A4:H4"/>
    <mergeCell ref="A10:B10"/>
    <mergeCell ref="B30:C30"/>
  </mergeCells>
  <printOptions/>
  <pageMargins left="0.66" right="0.32" top="0.47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showZeros="0" workbookViewId="0" topLeftCell="A34">
      <selection activeCell="A30" sqref="A30:D30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13.8515625" style="1" customWidth="1"/>
    <col min="4" max="4" width="6.140625" style="1" customWidth="1"/>
    <col min="5" max="5" width="15.140625" style="21" customWidth="1"/>
    <col min="6" max="6" width="12.421875" style="21" customWidth="1"/>
    <col min="7" max="7" width="13.00390625" style="21" customWidth="1"/>
    <col min="8" max="8" width="14.421875" style="21" customWidth="1"/>
    <col min="9" max="9" width="12.8515625" style="1" customWidth="1"/>
  </cols>
  <sheetData>
    <row r="1" spans="1:11" ht="30.75" customHeight="1">
      <c r="A1" s="206" t="str">
        <f>DGEN!A1</f>
        <v>MUNICIPIUL TG.-MURES, ADP, BE</v>
      </c>
      <c r="B1" s="207"/>
      <c r="C1" s="207"/>
      <c r="D1" s="207"/>
      <c r="E1" s="199" t="s">
        <v>1</v>
      </c>
      <c r="F1" s="199"/>
      <c r="G1" s="166"/>
      <c r="H1" s="166"/>
      <c r="I1" s="20" t="s">
        <v>184</v>
      </c>
      <c r="J1" s="4"/>
      <c r="K1" s="1"/>
    </row>
    <row r="2" spans="1:17" ht="20.25" customHeight="1">
      <c r="A2" s="20" t="str">
        <f>DGEN!A2</f>
        <v>Tg. Mureş P-ţa Victoriei nr.3</v>
      </c>
      <c r="E2" s="199" t="s">
        <v>170</v>
      </c>
      <c r="F2" s="199"/>
      <c r="G2" s="199"/>
      <c r="H2" s="199"/>
      <c r="I2" s="236" t="s">
        <v>46</v>
      </c>
      <c r="J2" s="236"/>
      <c r="M2" s="1"/>
      <c r="N2" s="1"/>
      <c r="P2" s="4"/>
      <c r="Q2" s="1"/>
    </row>
    <row r="3" spans="3:17" ht="57" customHeight="1">
      <c r="C3" s="237" t="s">
        <v>166</v>
      </c>
      <c r="D3" s="237"/>
      <c r="E3" s="237"/>
      <c r="F3" s="100"/>
      <c r="G3" s="100"/>
      <c r="H3" s="100"/>
      <c r="I3" s="7"/>
      <c r="M3" s="1"/>
      <c r="N3" s="1"/>
      <c r="O3" s="1"/>
      <c r="P3" s="1"/>
      <c r="Q3" s="1"/>
    </row>
    <row r="4" spans="3:17" ht="20.25" customHeight="1">
      <c r="C4" s="208"/>
      <c r="D4" s="209"/>
      <c r="E4" s="209"/>
      <c r="F4" s="27"/>
      <c r="G4" s="27"/>
      <c r="H4" s="27"/>
      <c r="I4" s="27"/>
      <c r="J4" s="26"/>
      <c r="K4" s="26"/>
      <c r="L4" s="26"/>
      <c r="M4" s="26"/>
      <c r="N4" s="26"/>
      <c r="O4" s="1"/>
      <c r="P4" s="1"/>
      <c r="Q4" s="1"/>
    </row>
    <row r="5" spans="2:9" ht="18" customHeight="1">
      <c r="B5" s="212" t="s">
        <v>180</v>
      </c>
      <c r="C5" s="213"/>
      <c r="D5" s="213"/>
      <c r="E5" s="213"/>
      <c r="F5" s="164"/>
      <c r="G5" s="164"/>
      <c r="H5" s="164"/>
      <c r="I5" s="164"/>
    </row>
    <row r="6" spans="5:9" ht="13.5">
      <c r="E6" s="140"/>
      <c r="F6" s="140"/>
      <c r="G6" s="140"/>
      <c r="H6" s="140"/>
      <c r="I6" s="140"/>
    </row>
    <row r="7" spans="1:9" s="3" customFormat="1" ht="47.25" customHeight="1">
      <c r="A7" s="210" t="s">
        <v>7</v>
      </c>
      <c r="B7" s="210" t="s">
        <v>0</v>
      </c>
      <c r="C7" s="211"/>
      <c r="D7" s="211"/>
      <c r="E7" s="162" t="s">
        <v>110</v>
      </c>
      <c r="F7" s="154"/>
      <c r="G7" s="96" t="s">
        <v>109</v>
      </c>
      <c r="H7" s="162" t="s">
        <v>111</v>
      </c>
      <c r="I7" s="154"/>
    </row>
    <row r="8" spans="1:9" ht="12.75">
      <c r="A8" s="210"/>
      <c r="B8" s="211"/>
      <c r="C8" s="211"/>
      <c r="D8" s="211"/>
      <c r="E8" s="72" t="s">
        <v>112</v>
      </c>
      <c r="F8" s="73" t="s">
        <v>113</v>
      </c>
      <c r="G8" s="72" t="s">
        <v>112</v>
      </c>
      <c r="H8" s="72" t="s">
        <v>112</v>
      </c>
      <c r="I8" s="73" t="s">
        <v>113</v>
      </c>
    </row>
    <row r="9" spans="1:10" ht="12.75">
      <c r="A9" s="257" t="s">
        <v>149</v>
      </c>
      <c r="B9" s="258"/>
      <c r="C9" s="258"/>
      <c r="D9" s="258"/>
      <c r="E9" s="258"/>
      <c r="F9" s="258"/>
      <c r="G9" s="258"/>
      <c r="H9" s="258"/>
      <c r="I9" s="259"/>
      <c r="J9" s="5"/>
    </row>
    <row r="10" spans="1:10" ht="12.75">
      <c r="A10" s="260"/>
      <c r="B10" s="261"/>
      <c r="C10" s="261"/>
      <c r="D10" s="261"/>
      <c r="E10" s="261"/>
      <c r="F10" s="261"/>
      <c r="G10" s="261"/>
      <c r="H10" s="261"/>
      <c r="I10" s="262"/>
      <c r="J10" s="5"/>
    </row>
    <row r="11" spans="1:10" ht="21.75" customHeight="1">
      <c r="A11" s="94">
        <v>1</v>
      </c>
      <c r="B11" s="214" t="s">
        <v>150</v>
      </c>
      <c r="C11" s="215"/>
      <c r="D11" s="216"/>
      <c r="E11" s="103"/>
      <c r="F11" s="103"/>
      <c r="G11" s="103"/>
      <c r="H11" s="103"/>
      <c r="I11" s="103"/>
      <c r="J11" s="5"/>
    </row>
    <row r="12" spans="1:10" ht="98.25" customHeight="1">
      <c r="A12" s="94">
        <v>2</v>
      </c>
      <c r="B12" s="214" t="s">
        <v>188</v>
      </c>
      <c r="C12" s="215"/>
      <c r="D12" s="216"/>
      <c r="E12" s="103"/>
      <c r="F12" s="103"/>
      <c r="G12" s="103"/>
      <c r="H12" s="103"/>
      <c r="I12" s="103"/>
      <c r="J12" s="5"/>
    </row>
    <row r="13" spans="1:10" ht="19.5" customHeight="1">
      <c r="A13" s="94">
        <v>3</v>
      </c>
      <c r="B13" s="214" t="s">
        <v>153</v>
      </c>
      <c r="C13" s="215"/>
      <c r="D13" s="216"/>
      <c r="E13" s="103"/>
      <c r="F13" s="103"/>
      <c r="G13" s="103"/>
      <c r="H13" s="103"/>
      <c r="I13" s="103"/>
      <c r="J13" s="5"/>
    </row>
    <row r="14" spans="1:10" ht="21" customHeight="1">
      <c r="A14" s="94">
        <v>4</v>
      </c>
      <c r="B14" s="214" t="s">
        <v>151</v>
      </c>
      <c r="C14" s="215"/>
      <c r="D14" s="216"/>
      <c r="E14" s="103"/>
      <c r="F14" s="103"/>
      <c r="G14" s="103"/>
      <c r="H14" s="103"/>
      <c r="I14" s="103"/>
      <c r="J14" s="5"/>
    </row>
    <row r="15" spans="1:10" ht="12.75" customHeight="1">
      <c r="A15" s="248" t="s">
        <v>33</v>
      </c>
      <c r="B15" s="264" t="str">
        <f>'Poz.2'!B3</f>
        <v>Separări în iluminatul public şi controlul centralizat al consumului de energie electrică în iluminatul public din municipiul Tg.-Mureş</v>
      </c>
      <c r="C15" s="265"/>
      <c r="D15" s="266"/>
      <c r="E15" s="217">
        <f>'Poz.2'!F3</f>
        <v>894</v>
      </c>
      <c r="F15" s="217">
        <f>E15/C39</f>
        <v>208.3916083916084</v>
      </c>
      <c r="G15" s="217">
        <f>H15-E15</f>
        <v>169.8599999999999</v>
      </c>
      <c r="H15" s="217">
        <f>E15*1.19</f>
        <v>1063.86</v>
      </c>
      <c r="I15" s="217">
        <f>F15*1.19</f>
        <v>247.98601398601397</v>
      </c>
      <c r="J15" s="5"/>
    </row>
    <row r="16" spans="1:10" ht="84" customHeight="1">
      <c r="A16" s="263"/>
      <c r="B16" s="267"/>
      <c r="C16" s="268"/>
      <c r="D16" s="269"/>
      <c r="E16" s="256"/>
      <c r="F16" s="218"/>
      <c r="G16" s="218"/>
      <c r="H16" s="218"/>
      <c r="I16" s="256"/>
      <c r="J16" s="5"/>
    </row>
    <row r="17" spans="1:10" ht="27" customHeight="1">
      <c r="A17" s="102" t="s">
        <v>34</v>
      </c>
      <c r="B17" s="203"/>
      <c r="C17" s="204"/>
      <c r="D17" s="205"/>
      <c r="E17" s="87">
        <f>'Poz.2'!F4</f>
        <v>0</v>
      </c>
      <c r="F17" s="93">
        <f>E17/C39</f>
        <v>0</v>
      </c>
      <c r="G17" s="93">
        <f>H17-E17</f>
        <v>0</v>
      </c>
      <c r="H17" s="93">
        <f>E17*1.19</f>
        <v>0</v>
      </c>
      <c r="I17" s="93">
        <f>F17*1.19</f>
        <v>0</v>
      </c>
      <c r="J17" s="5"/>
    </row>
    <row r="18" spans="1:10" ht="27" customHeight="1">
      <c r="A18" s="60" t="s">
        <v>127</v>
      </c>
      <c r="B18" s="222"/>
      <c r="C18" s="223"/>
      <c r="D18" s="224"/>
      <c r="E18" s="61">
        <f>'Poz.2'!F5</f>
        <v>0</v>
      </c>
      <c r="F18" s="62">
        <f>E18/C39</f>
        <v>0</v>
      </c>
      <c r="G18" s="62">
        <f>H18-E18</f>
        <v>0</v>
      </c>
      <c r="H18" s="62">
        <f>E18*1.19</f>
        <v>0</v>
      </c>
      <c r="I18" s="62">
        <f>F18*1.19</f>
        <v>0</v>
      </c>
      <c r="J18" s="5"/>
    </row>
    <row r="19" spans="1:10" ht="21" customHeight="1">
      <c r="A19" s="59">
        <v>5</v>
      </c>
      <c r="B19" s="214" t="s">
        <v>152</v>
      </c>
      <c r="C19" s="215"/>
      <c r="D19" s="216"/>
      <c r="E19" s="61"/>
      <c r="F19" s="62"/>
      <c r="G19" s="62"/>
      <c r="H19" s="62"/>
      <c r="I19" s="62"/>
      <c r="J19" s="5"/>
    </row>
    <row r="20" spans="1:10" ht="45" customHeight="1">
      <c r="A20" s="59">
        <v>6</v>
      </c>
      <c r="B20" s="200" t="s">
        <v>156</v>
      </c>
      <c r="C20" s="201"/>
      <c r="D20" s="202"/>
      <c r="E20" s="61"/>
      <c r="F20" s="62"/>
      <c r="G20" s="62"/>
      <c r="H20" s="62"/>
      <c r="I20" s="62"/>
      <c r="J20" s="5"/>
    </row>
    <row r="21" spans="1:10" ht="29.25" customHeight="1">
      <c r="A21" s="59">
        <v>7</v>
      </c>
      <c r="B21" s="200" t="s">
        <v>157</v>
      </c>
      <c r="C21" s="201"/>
      <c r="D21" s="202"/>
      <c r="E21" s="61"/>
      <c r="F21" s="62"/>
      <c r="G21" s="62"/>
      <c r="H21" s="62"/>
      <c r="I21" s="62"/>
      <c r="J21" s="5"/>
    </row>
    <row r="22" spans="1:10" ht="32.25" customHeight="1">
      <c r="A22" s="59">
        <v>8</v>
      </c>
      <c r="B22" s="200" t="s">
        <v>158</v>
      </c>
      <c r="C22" s="201"/>
      <c r="D22" s="202"/>
      <c r="E22" s="61"/>
      <c r="F22" s="62"/>
      <c r="G22" s="62"/>
      <c r="H22" s="62"/>
      <c r="I22" s="62"/>
      <c r="J22" s="5"/>
    </row>
    <row r="23" spans="1:9" ht="19.5" customHeight="1">
      <c r="A23" s="219" t="s">
        <v>154</v>
      </c>
      <c r="B23" s="220"/>
      <c r="C23" s="220"/>
      <c r="D23" s="221"/>
      <c r="E23" s="111">
        <f>SUM(E11:E22)</f>
        <v>894</v>
      </c>
      <c r="F23" s="111">
        <f>SUM(F11:F22)</f>
        <v>208.3916083916084</v>
      </c>
      <c r="G23" s="111">
        <f>SUM(G11:G22)</f>
        <v>169.8599999999999</v>
      </c>
      <c r="H23" s="111">
        <f>SUM(H11:H22)</f>
        <v>1063.86</v>
      </c>
      <c r="I23" s="111">
        <f>SUM(I11:I22)</f>
        <v>247.98601398601397</v>
      </c>
    </row>
    <row r="24" spans="1:9" ht="12.75" customHeight="1">
      <c r="A24" s="238" t="s">
        <v>163</v>
      </c>
      <c r="B24" s="239"/>
      <c r="C24" s="239"/>
      <c r="D24" s="239"/>
      <c r="E24" s="239"/>
      <c r="F24" s="239"/>
      <c r="G24" s="239"/>
      <c r="H24" s="239"/>
      <c r="I24" s="240"/>
    </row>
    <row r="25" spans="1:9" ht="12.75">
      <c r="A25" s="241"/>
      <c r="B25" s="242"/>
      <c r="C25" s="242"/>
      <c r="D25" s="242"/>
      <c r="E25" s="242"/>
      <c r="F25" s="242"/>
      <c r="G25" s="242"/>
      <c r="H25" s="242"/>
      <c r="I25" s="243"/>
    </row>
    <row r="26" spans="1:9" ht="30.75" customHeight="1">
      <c r="A26" s="94">
        <v>9</v>
      </c>
      <c r="B26" s="227" t="s">
        <v>159</v>
      </c>
      <c r="C26" s="228"/>
      <c r="D26" s="229"/>
      <c r="E26" s="101"/>
      <c r="F26" s="101"/>
      <c r="G26" s="101"/>
      <c r="H26" s="101"/>
      <c r="I26" s="101"/>
    </row>
    <row r="27" spans="1:9" ht="12.75" customHeight="1">
      <c r="A27" s="248" t="s">
        <v>160</v>
      </c>
      <c r="B27" s="250">
        <f>'Poz.2'!B6</f>
        <v>0</v>
      </c>
      <c r="C27" s="251"/>
      <c r="D27" s="252"/>
      <c r="E27" s="225">
        <f>'Poz.2'!F6</f>
        <v>0</v>
      </c>
      <c r="F27" s="225">
        <f>E27/C39</f>
        <v>0</v>
      </c>
      <c r="G27" s="225">
        <f>H27-E27</f>
        <v>0</v>
      </c>
      <c r="H27" s="225">
        <f>E27*1.19</f>
        <v>0</v>
      </c>
      <c r="I27" s="225">
        <f>F27*1.19</f>
        <v>0</v>
      </c>
    </row>
    <row r="28" spans="1:9" ht="6.75" customHeight="1">
      <c r="A28" s="249"/>
      <c r="B28" s="253"/>
      <c r="C28" s="254"/>
      <c r="D28" s="255"/>
      <c r="E28" s="247"/>
      <c r="F28" s="226"/>
      <c r="G28" s="226"/>
      <c r="H28" s="226"/>
      <c r="I28" s="247"/>
    </row>
    <row r="29" spans="1:9" ht="21.75" customHeight="1">
      <c r="A29" s="88" t="s">
        <v>161</v>
      </c>
      <c r="B29" s="244">
        <f>'Poz.2'!B7</f>
        <v>0</v>
      </c>
      <c r="C29" s="245"/>
      <c r="D29" s="246"/>
      <c r="E29" s="90">
        <f>'Poz.2'!F7</f>
        <v>0</v>
      </c>
      <c r="F29" s="90">
        <f>E29/C39</f>
        <v>0</v>
      </c>
      <c r="G29" s="90">
        <f>H29-E29</f>
        <v>0</v>
      </c>
      <c r="H29" s="90">
        <f>E29*1.19</f>
        <v>0</v>
      </c>
      <c r="I29" s="90">
        <f>F29*1.19</f>
        <v>0</v>
      </c>
    </row>
    <row r="30" spans="1:9" ht="18.75" customHeight="1">
      <c r="A30" s="219" t="s">
        <v>162</v>
      </c>
      <c r="B30" s="220"/>
      <c r="C30" s="220"/>
      <c r="D30" s="221"/>
      <c r="E30" s="104">
        <f>SUM(E27:E29)</f>
        <v>0</v>
      </c>
      <c r="F30" s="104">
        <f>SUM(F27:F29)</f>
        <v>0</v>
      </c>
      <c r="G30" s="104">
        <f>SUM(G27:G29)</f>
        <v>0</v>
      </c>
      <c r="H30" s="104">
        <f>SUM(H27:H29)</f>
        <v>0</v>
      </c>
      <c r="I30" s="104">
        <f>SUM(I27:I29)</f>
        <v>0</v>
      </c>
    </row>
    <row r="31" spans="1:9" ht="12.75">
      <c r="A31" s="238" t="s">
        <v>155</v>
      </c>
      <c r="B31" s="239"/>
      <c r="C31" s="239"/>
      <c r="D31" s="239"/>
      <c r="E31" s="239"/>
      <c r="F31" s="239"/>
      <c r="G31" s="239"/>
      <c r="H31" s="239"/>
      <c r="I31" s="240"/>
    </row>
    <row r="32" spans="1:9" ht="12.75">
      <c r="A32" s="241"/>
      <c r="B32" s="242"/>
      <c r="C32" s="242"/>
      <c r="D32" s="242"/>
      <c r="E32" s="242"/>
      <c r="F32" s="242"/>
      <c r="G32" s="242"/>
      <c r="H32" s="242"/>
      <c r="I32" s="243"/>
    </row>
    <row r="33" spans="1:9" ht="29.25" customHeight="1">
      <c r="A33" s="94">
        <v>10</v>
      </c>
      <c r="B33" s="227" t="s">
        <v>164</v>
      </c>
      <c r="C33" s="228"/>
      <c r="D33" s="229"/>
      <c r="E33" s="112">
        <f>Listaut!E12</f>
        <v>4246.5</v>
      </c>
      <c r="F33" s="112">
        <f>E33/C39</f>
        <v>989.8601398601398</v>
      </c>
      <c r="G33" s="112">
        <f>H33-E33</f>
        <v>806.835</v>
      </c>
      <c r="H33" s="112">
        <f>E33*1.19</f>
        <v>5053.335</v>
      </c>
      <c r="I33" s="112">
        <f>F33*1.19</f>
        <v>1177.9335664335663</v>
      </c>
    </row>
    <row r="34" spans="1:9" ht="29.25" customHeight="1">
      <c r="A34" s="94">
        <v>11</v>
      </c>
      <c r="B34" s="227" t="s">
        <v>165</v>
      </c>
      <c r="C34" s="228"/>
      <c r="D34" s="229"/>
      <c r="E34" s="112"/>
      <c r="F34" s="112"/>
      <c r="G34" s="112"/>
      <c r="H34" s="112"/>
      <c r="I34" s="112"/>
    </row>
    <row r="35" spans="1:9" ht="18.75" customHeight="1">
      <c r="A35" s="88">
        <v>12</v>
      </c>
      <c r="B35" s="233" t="s">
        <v>132</v>
      </c>
      <c r="C35" s="234"/>
      <c r="D35" s="235"/>
      <c r="E35" s="113"/>
      <c r="F35" s="113"/>
      <c r="G35" s="113"/>
      <c r="H35" s="113"/>
      <c r="I35" s="113">
        <f>E35/C39</f>
        <v>0</v>
      </c>
    </row>
    <row r="36" spans="1:9" ht="16.5" customHeight="1">
      <c r="A36" s="219" t="s">
        <v>42</v>
      </c>
      <c r="B36" s="220"/>
      <c r="C36" s="220"/>
      <c r="D36" s="221"/>
      <c r="E36" s="111">
        <f>SUM(E33:E35)</f>
        <v>4246.5</v>
      </c>
      <c r="F36" s="111">
        <f>SUM(F33:F35)</f>
        <v>989.8601398601398</v>
      </c>
      <c r="G36" s="111">
        <f>SUM(G33:G35)</f>
        <v>806.835</v>
      </c>
      <c r="H36" s="111">
        <f>SUM(H33:H35)</f>
        <v>5053.335</v>
      </c>
      <c r="I36" s="111">
        <f>SUM(I33:I35)</f>
        <v>1177.9335664335663</v>
      </c>
    </row>
    <row r="37" spans="1:9" ht="13.5">
      <c r="A37" s="230"/>
      <c r="B37" s="231"/>
      <c r="C37" s="231"/>
      <c r="D37" s="231"/>
      <c r="E37" s="231"/>
      <c r="F37" s="231"/>
      <c r="G37" s="231"/>
      <c r="H37" s="231"/>
      <c r="I37" s="232"/>
    </row>
    <row r="38" spans="1:9" ht="25.5" customHeight="1">
      <c r="A38" s="219" t="s">
        <v>167</v>
      </c>
      <c r="B38" s="220"/>
      <c r="C38" s="220"/>
      <c r="D38" s="221"/>
      <c r="E38" s="111">
        <f>SUM(E23+E30+E36)</f>
        <v>5140.5</v>
      </c>
      <c r="F38" s="111">
        <f>SUM(F23+F30+F36)</f>
        <v>1198.2517482517483</v>
      </c>
      <c r="G38" s="111">
        <f>SUM(G23+G30+G36)</f>
        <v>976.6949999999999</v>
      </c>
      <c r="H38" s="111">
        <f>SUM(H23+H30+H36)</f>
        <v>6117.195</v>
      </c>
      <c r="I38" s="111">
        <f>SUM(I23+I30+I36)</f>
        <v>1425.9195804195801</v>
      </c>
    </row>
    <row r="39" spans="2:9" ht="13.5">
      <c r="B39" s="1" t="s">
        <v>43</v>
      </c>
      <c r="C39" s="63">
        <f>DGEN!D7</f>
        <v>4.29</v>
      </c>
      <c r="D39" s="1" t="s">
        <v>83</v>
      </c>
      <c r="I39" s="2"/>
    </row>
    <row r="40" spans="5:9" ht="13.5">
      <c r="E40" s="12" t="s">
        <v>29</v>
      </c>
      <c r="F40" s="12"/>
      <c r="G40" s="12"/>
      <c r="H40" s="12"/>
      <c r="I40" s="2"/>
    </row>
    <row r="41" spans="5:9" ht="13.5">
      <c r="E41" s="187" t="s">
        <v>181</v>
      </c>
      <c r="F41" s="187"/>
      <c r="G41" s="187"/>
      <c r="H41" s="187"/>
      <c r="I41" s="187"/>
    </row>
    <row r="42" ht="13.5">
      <c r="I42" s="9"/>
    </row>
    <row r="43" ht="13.5">
      <c r="I43" s="2"/>
    </row>
    <row r="44" ht="13.5">
      <c r="I44" s="2"/>
    </row>
  </sheetData>
  <mergeCells count="50">
    <mergeCell ref="E15:E16"/>
    <mergeCell ref="I15:I16"/>
    <mergeCell ref="A9:I10"/>
    <mergeCell ref="A15:A16"/>
    <mergeCell ref="B15:D16"/>
    <mergeCell ref="A24:I25"/>
    <mergeCell ref="B29:D29"/>
    <mergeCell ref="E27:E28"/>
    <mergeCell ref="I27:I28"/>
    <mergeCell ref="A27:A28"/>
    <mergeCell ref="B27:D28"/>
    <mergeCell ref="A36:D36"/>
    <mergeCell ref="G27:G28"/>
    <mergeCell ref="H27:H28"/>
    <mergeCell ref="A30:D30"/>
    <mergeCell ref="A31:I32"/>
    <mergeCell ref="I2:J2"/>
    <mergeCell ref="C3:E3"/>
    <mergeCell ref="E7:F7"/>
    <mergeCell ref="H7:I7"/>
    <mergeCell ref="E41:I41"/>
    <mergeCell ref="A23:D23"/>
    <mergeCell ref="B18:D18"/>
    <mergeCell ref="F27:F28"/>
    <mergeCell ref="A38:D38"/>
    <mergeCell ref="B26:D26"/>
    <mergeCell ref="B33:D33"/>
    <mergeCell ref="B34:D34"/>
    <mergeCell ref="A37:I37"/>
    <mergeCell ref="B35:D35"/>
    <mergeCell ref="B22:D22"/>
    <mergeCell ref="B5:I5"/>
    <mergeCell ref="B13:D13"/>
    <mergeCell ref="B12:D12"/>
    <mergeCell ref="B11:D11"/>
    <mergeCell ref="B19:D19"/>
    <mergeCell ref="F15:F16"/>
    <mergeCell ref="G15:G16"/>
    <mergeCell ref="H15:H16"/>
    <mergeCell ref="B14:D14"/>
    <mergeCell ref="E1:H1"/>
    <mergeCell ref="E2:H2"/>
    <mergeCell ref="B20:D20"/>
    <mergeCell ref="B21:D21"/>
    <mergeCell ref="B17:D17"/>
    <mergeCell ref="A1:D1"/>
    <mergeCell ref="C4:E4"/>
    <mergeCell ref="E6:I6"/>
    <mergeCell ref="A7:A8"/>
    <mergeCell ref="B7:D8"/>
  </mergeCells>
  <printOptions/>
  <pageMargins left="0.57" right="0.23" top="0.51" bottom="0.57" header="0.29" footer="0.4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7" sqref="B17"/>
    </sheetView>
  </sheetViews>
  <sheetFormatPr defaultColWidth="9.140625" defaultRowHeight="12.75"/>
  <cols>
    <col min="1" max="1" width="6.57421875" style="0" customWidth="1"/>
    <col min="2" max="2" width="35.57421875" style="0" customWidth="1"/>
    <col min="3" max="3" width="7.8515625" style="0" customWidth="1"/>
    <col min="4" max="4" width="13.7109375" style="0" customWidth="1"/>
    <col min="5" max="5" width="17.140625" style="0" customWidth="1"/>
  </cols>
  <sheetData>
    <row r="1" spans="2:4" ht="15.75">
      <c r="B1" s="270" t="s">
        <v>185</v>
      </c>
      <c r="C1" s="270"/>
      <c r="D1" s="270"/>
    </row>
    <row r="2" spans="3:5" ht="12.75">
      <c r="C2" s="275"/>
      <c r="D2" s="275"/>
      <c r="E2" s="275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25.5">
      <c r="A5" s="64" t="s">
        <v>99</v>
      </c>
      <c r="B5" s="64" t="s">
        <v>100</v>
      </c>
      <c r="C5" s="64" t="s">
        <v>81</v>
      </c>
      <c r="D5" s="81" t="s">
        <v>101</v>
      </c>
      <c r="E5" s="81" t="s">
        <v>102</v>
      </c>
    </row>
    <row r="6" spans="1:5" ht="25.5">
      <c r="A6" s="64">
        <v>1</v>
      </c>
      <c r="B6" s="65" t="s">
        <v>189</v>
      </c>
      <c r="C6" s="64">
        <v>149</v>
      </c>
      <c r="D6" s="66">
        <v>28.5</v>
      </c>
      <c r="E6" s="66">
        <f>D6*C6</f>
        <v>4246.5</v>
      </c>
    </row>
    <row r="7" spans="1:5" ht="12.75">
      <c r="A7" s="64">
        <v>1</v>
      </c>
      <c r="B7" s="65"/>
      <c r="C7" s="64"/>
      <c r="D7" s="66"/>
      <c r="E7" s="66"/>
    </row>
    <row r="8" spans="1:5" ht="12.75">
      <c r="A8" s="64">
        <v>1</v>
      </c>
      <c r="B8" s="65"/>
      <c r="C8" s="64"/>
      <c r="D8" s="66"/>
      <c r="E8" s="66"/>
    </row>
    <row r="9" spans="1:5" ht="13.5" customHeight="1">
      <c r="A9" s="64">
        <v>1</v>
      </c>
      <c r="B9" s="65"/>
      <c r="C9" s="64"/>
      <c r="D9" s="66"/>
      <c r="E9" s="66"/>
    </row>
    <row r="10" spans="1:5" ht="12.75" customHeight="1">
      <c r="A10" s="64">
        <v>2</v>
      </c>
      <c r="B10" s="82"/>
      <c r="C10" s="64"/>
      <c r="D10" s="66"/>
      <c r="E10" s="66"/>
    </row>
    <row r="11" spans="1:5" ht="14.25" customHeight="1">
      <c r="A11" s="64">
        <v>3</v>
      </c>
      <c r="B11" s="82"/>
      <c r="C11" s="64"/>
      <c r="D11" s="66"/>
      <c r="E11" s="66"/>
    </row>
    <row r="12" spans="1:5" ht="15.75">
      <c r="A12" s="272" t="s">
        <v>11</v>
      </c>
      <c r="B12" s="273"/>
      <c r="C12" s="273"/>
      <c r="D12" s="274"/>
      <c r="E12" s="89">
        <f>SUM(E6:E11)</f>
        <v>4246.5</v>
      </c>
    </row>
    <row r="15" spans="4:5" ht="12.75">
      <c r="D15" s="271" t="s">
        <v>107</v>
      </c>
      <c r="E15" s="271"/>
    </row>
    <row r="16" spans="4:5" ht="12.75" customHeight="1">
      <c r="D16" s="187" t="s">
        <v>181</v>
      </c>
      <c r="E16" s="187"/>
    </row>
  </sheetData>
  <mergeCells count="5">
    <mergeCell ref="B1:D1"/>
    <mergeCell ref="D15:E15"/>
    <mergeCell ref="D16:E16"/>
    <mergeCell ref="A12:D12"/>
    <mergeCell ref="C2:E2"/>
  </mergeCells>
  <printOptions/>
  <pageMargins left="1.2" right="0.75" top="1.0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 Tg-Mures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</dc:creator>
  <cp:keywords/>
  <dc:description/>
  <cp:lastModifiedBy>nina</cp:lastModifiedBy>
  <cp:lastPrinted>2009-02-26T06:10:32Z</cp:lastPrinted>
  <dcterms:created xsi:type="dcterms:W3CDTF">2001-01-31T11:10:38Z</dcterms:created>
  <dcterms:modified xsi:type="dcterms:W3CDTF">2009-02-26T10:54:37Z</dcterms:modified>
  <cp:category/>
  <cp:version/>
  <cp:contentType/>
  <cp:contentStatus/>
</cp:coreProperties>
</file>